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ДЕТСКИЙ САД № 102\Отчеты\Стат отчеты\85-К\"/>
    </mc:Choice>
  </mc:AlternateContent>
  <xr:revisionPtr revIDLastSave="0" documentId="13_ncr:1_{41710BC1-6DBE-4CF5-9E85-7A868B80157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20" i="1" l="1"/>
  <c r="F333" i="1"/>
  <c r="F335" i="1"/>
  <c r="F336" i="1"/>
  <c r="F337" i="1"/>
  <c r="F338" i="1"/>
  <c r="F339" i="1"/>
  <c r="F340" i="1"/>
  <c r="F341" i="1"/>
  <c r="F342" i="1"/>
  <c r="F343" i="1"/>
  <c r="F344" i="1"/>
  <c r="F347" i="1"/>
  <c r="F348" i="1"/>
  <c r="F350" i="1"/>
  <c r="F351" i="1"/>
  <c r="D467" i="1"/>
  <c r="C467" i="1"/>
  <c r="D464" i="1" l="1"/>
  <c r="C464" i="1"/>
  <c r="L261" i="1"/>
  <c r="L262" i="1"/>
  <c r="M239" i="1"/>
  <c r="M240" i="1"/>
  <c r="M241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L239" i="1"/>
  <c r="L240" i="1"/>
  <c r="L241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7" i="1"/>
  <c r="L258" i="1"/>
  <c r="L259" i="1"/>
  <c r="L260" i="1"/>
  <c r="C509" i="1" l="1"/>
  <c r="C505" i="1" s="1"/>
  <c r="C490" i="1" s="1"/>
  <c r="D498" i="1"/>
  <c r="D496" i="1"/>
  <c r="D492" i="1"/>
  <c r="G477" i="1"/>
  <c r="M477" i="1" s="1"/>
  <c r="E477" i="1"/>
  <c r="L477" i="1" s="1"/>
  <c r="G476" i="1"/>
  <c r="M476" i="1" s="1"/>
  <c r="E476" i="1"/>
  <c r="L476" i="1" s="1"/>
  <c r="G475" i="1"/>
  <c r="M475" i="1" s="1"/>
  <c r="E475" i="1"/>
  <c r="L475" i="1" s="1"/>
  <c r="G474" i="1"/>
  <c r="M474" i="1" s="1"/>
  <c r="E474" i="1"/>
  <c r="L474" i="1" s="1"/>
  <c r="G472" i="1"/>
  <c r="M472" i="1" s="1"/>
  <c r="E472" i="1"/>
  <c r="L472" i="1" s="1"/>
  <c r="G471" i="1"/>
  <c r="M471" i="1" s="1"/>
  <c r="E471" i="1"/>
  <c r="L471" i="1" s="1"/>
  <c r="G470" i="1"/>
  <c r="M470" i="1" s="1"/>
  <c r="E470" i="1"/>
  <c r="L470" i="1" s="1"/>
  <c r="G469" i="1"/>
  <c r="M469" i="1" s="1"/>
  <c r="E469" i="1"/>
  <c r="L469" i="1" s="1"/>
  <c r="G467" i="1"/>
  <c r="M467" i="1" s="1"/>
  <c r="E467" i="1"/>
  <c r="L467" i="1" s="1"/>
  <c r="G464" i="1"/>
  <c r="M464" i="1" s="1"/>
  <c r="E464" i="1"/>
  <c r="L464" i="1" s="1"/>
  <c r="E458" i="1"/>
  <c r="E457" i="1"/>
  <c r="E456" i="1"/>
  <c r="E455" i="1"/>
  <c r="E454" i="1"/>
  <c r="D452" i="1"/>
  <c r="C452" i="1"/>
  <c r="E452" i="1" s="1"/>
  <c r="E445" i="1"/>
  <c r="E444" i="1"/>
  <c r="E443" i="1"/>
  <c r="E442" i="1"/>
  <c r="E441" i="1"/>
  <c r="E440" i="1"/>
  <c r="E439" i="1"/>
  <c r="D437" i="1"/>
  <c r="D435" i="1" s="1"/>
  <c r="C437" i="1"/>
  <c r="C435" i="1" s="1"/>
  <c r="E423" i="1"/>
  <c r="E422" i="1"/>
  <c r="E421" i="1"/>
  <c r="E420" i="1"/>
  <c r="F419" i="1"/>
  <c r="E419" i="1"/>
  <c r="C403" i="1"/>
  <c r="I403" i="1" s="1"/>
  <c r="C401" i="1"/>
  <c r="I401" i="1" s="1"/>
  <c r="C400" i="1"/>
  <c r="I400" i="1" s="1"/>
  <c r="C398" i="1"/>
  <c r="C367" i="1"/>
  <c r="L367" i="1" s="1"/>
  <c r="E351" i="1"/>
  <c r="E350" i="1"/>
  <c r="E349" i="1"/>
  <c r="E348" i="1"/>
  <c r="E347" i="1"/>
  <c r="D345" i="1"/>
  <c r="C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D330" i="1"/>
  <c r="D327" i="1" s="1"/>
  <c r="C330" i="1"/>
  <c r="E329" i="1"/>
  <c r="J323" i="1"/>
  <c r="C323" i="1"/>
  <c r="J322" i="1"/>
  <c r="C322" i="1"/>
  <c r="J321" i="1"/>
  <c r="C321" i="1"/>
  <c r="P319" i="1"/>
  <c r="O319" i="1"/>
  <c r="N319" i="1"/>
  <c r="M319" i="1"/>
  <c r="L319" i="1"/>
  <c r="K319" i="1"/>
  <c r="I319" i="1"/>
  <c r="H319" i="1"/>
  <c r="G319" i="1"/>
  <c r="F319" i="1"/>
  <c r="E319" i="1"/>
  <c r="D319" i="1"/>
  <c r="J318" i="1"/>
  <c r="C318" i="1"/>
  <c r="J317" i="1"/>
  <c r="C317" i="1"/>
  <c r="J316" i="1"/>
  <c r="C316" i="1"/>
  <c r="J315" i="1"/>
  <c r="C315" i="1"/>
  <c r="J314" i="1"/>
  <c r="C314" i="1"/>
  <c r="J313" i="1"/>
  <c r="C313" i="1"/>
  <c r="J312" i="1"/>
  <c r="C312" i="1"/>
  <c r="J311" i="1"/>
  <c r="C311" i="1"/>
  <c r="J310" i="1"/>
  <c r="C310" i="1"/>
  <c r="J309" i="1"/>
  <c r="C309" i="1"/>
  <c r="J308" i="1"/>
  <c r="C308" i="1"/>
  <c r="J307" i="1"/>
  <c r="C307" i="1"/>
  <c r="P305" i="1"/>
  <c r="O305" i="1"/>
  <c r="N305" i="1"/>
  <c r="M305" i="1"/>
  <c r="L305" i="1"/>
  <c r="K305" i="1"/>
  <c r="I305" i="1"/>
  <c r="H305" i="1"/>
  <c r="G305" i="1"/>
  <c r="F305" i="1"/>
  <c r="F298" i="1" s="1"/>
  <c r="E305" i="1"/>
  <c r="D305" i="1"/>
  <c r="J304" i="1"/>
  <c r="C304" i="1"/>
  <c r="J303" i="1"/>
  <c r="C303" i="1"/>
  <c r="J302" i="1"/>
  <c r="C302" i="1"/>
  <c r="P300" i="1"/>
  <c r="O300" i="1"/>
  <c r="N300" i="1"/>
  <c r="M300" i="1"/>
  <c r="L300" i="1"/>
  <c r="K300" i="1"/>
  <c r="I300" i="1"/>
  <c r="H300" i="1"/>
  <c r="G300" i="1"/>
  <c r="G298" i="1" s="1"/>
  <c r="F300" i="1"/>
  <c r="E300" i="1"/>
  <c r="D300" i="1"/>
  <c r="N298" i="1"/>
  <c r="H298" i="1"/>
  <c r="D298" i="1"/>
  <c r="C293" i="1"/>
  <c r="C292" i="1"/>
  <c r="C291" i="1"/>
  <c r="M289" i="1"/>
  <c r="L289" i="1"/>
  <c r="K289" i="1"/>
  <c r="J289" i="1"/>
  <c r="I289" i="1"/>
  <c r="H289" i="1"/>
  <c r="G289" i="1"/>
  <c r="F289" i="1"/>
  <c r="E289" i="1"/>
  <c r="D289" i="1"/>
  <c r="C288" i="1"/>
  <c r="N288" i="1" s="1"/>
  <c r="C287" i="1"/>
  <c r="Q317" i="1" s="1"/>
  <c r="C286" i="1"/>
  <c r="N286" i="1" s="1"/>
  <c r="C285" i="1"/>
  <c r="Q315" i="1" s="1"/>
  <c r="C284" i="1"/>
  <c r="N284" i="1" s="1"/>
  <c r="C283" i="1"/>
  <c r="C282" i="1"/>
  <c r="N282" i="1" s="1"/>
  <c r="C281" i="1"/>
  <c r="C280" i="1"/>
  <c r="N280" i="1" s="1"/>
  <c r="C279" i="1"/>
  <c r="Q309" i="1" s="1"/>
  <c r="C278" i="1"/>
  <c r="N278" i="1" s="1"/>
  <c r="C277" i="1"/>
  <c r="M274" i="1"/>
  <c r="L274" i="1"/>
  <c r="K274" i="1"/>
  <c r="J274" i="1"/>
  <c r="I274" i="1"/>
  <c r="H274" i="1"/>
  <c r="G274" i="1"/>
  <c r="F274" i="1"/>
  <c r="E274" i="1"/>
  <c r="D274" i="1"/>
  <c r="C273" i="1"/>
  <c r="C272" i="1"/>
  <c r="C271" i="1"/>
  <c r="M269" i="1"/>
  <c r="L269" i="1"/>
  <c r="K269" i="1"/>
  <c r="J269" i="1"/>
  <c r="J267" i="1" s="1"/>
  <c r="I269" i="1"/>
  <c r="H269" i="1"/>
  <c r="H267" i="1" s="1"/>
  <c r="G269" i="1"/>
  <c r="F269" i="1"/>
  <c r="F267" i="1" s="1"/>
  <c r="E269" i="1"/>
  <c r="D269" i="1"/>
  <c r="O262" i="1"/>
  <c r="O261" i="1"/>
  <c r="O260" i="1"/>
  <c r="O259" i="1"/>
  <c r="N259" i="1"/>
  <c r="M259" i="1"/>
  <c r="O258" i="1"/>
  <c r="N258" i="1"/>
  <c r="M258" i="1"/>
  <c r="O257" i="1"/>
  <c r="N257" i="1"/>
  <c r="M257" i="1"/>
  <c r="J256" i="1"/>
  <c r="I256" i="1"/>
  <c r="H256" i="1"/>
  <c r="G256" i="1"/>
  <c r="F256" i="1"/>
  <c r="E256" i="1"/>
  <c r="D256" i="1"/>
  <c r="C256" i="1"/>
  <c r="O255" i="1"/>
  <c r="N255" i="1"/>
  <c r="O254" i="1"/>
  <c r="N254" i="1"/>
  <c r="O253" i="1"/>
  <c r="N253" i="1"/>
  <c r="K253" i="1"/>
  <c r="O252" i="1"/>
  <c r="N252" i="1"/>
  <c r="O251" i="1"/>
  <c r="N251" i="1"/>
  <c r="O250" i="1"/>
  <c r="N250" i="1"/>
  <c r="O249" i="1"/>
  <c r="N249" i="1"/>
  <c r="K249" i="1"/>
  <c r="O248" i="1"/>
  <c r="N248" i="1"/>
  <c r="O247" i="1"/>
  <c r="N247" i="1"/>
  <c r="O246" i="1"/>
  <c r="N246" i="1"/>
  <c r="O245" i="1"/>
  <c r="N245" i="1"/>
  <c r="K245" i="1"/>
  <c r="O244" i="1"/>
  <c r="N244" i="1"/>
  <c r="J242" i="1"/>
  <c r="I242" i="1"/>
  <c r="H242" i="1"/>
  <c r="G242" i="1"/>
  <c r="F242" i="1"/>
  <c r="E242" i="1"/>
  <c r="D242" i="1"/>
  <c r="C242" i="1"/>
  <c r="O241" i="1"/>
  <c r="N241" i="1"/>
  <c r="O240" i="1"/>
  <c r="N240" i="1"/>
  <c r="O239" i="1"/>
  <c r="N239" i="1"/>
  <c r="J237" i="1"/>
  <c r="I237" i="1"/>
  <c r="H237" i="1"/>
  <c r="G237" i="1"/>
  <c r="F237" i="1"/>
  <c r="E237" i="1"/>
  <c r="D237" i="1"/>
  <c r="C237" i="1"/>
  <c r="P231" i="1"/>
  <c r="O231" i="1"/>
  <c r="N231" i="1"/>
  <c r="M231" i="1"/>
  <c r="L231" i="1"/>
  <c r="K259" i="1" s="1"/>
  <c r="P230" i="1"/>
  <c r="O230" i="1"/>
  <c r="N230" i="1"/>
  <c r="M230" i="1"/>
  <c r="L230" i="1"/>
  <c r="K258" i="1" s="1"/>
  <c r="P229" i="1"/>
  <c r="O229" i="1"/>
  <c r="N229" i="1"/>
  <c r="M229" i="1"/>
  <c r="L229" i="1"/>
  <c r="K257" i="1" s="1"/>
  <c r="K227" i="1"/>
  <c r="O227" i="1" s="1"/>
  <c r="J227" i="1"/>
  <c r="I227" i="1"/>
  <c r="H227" i="1"/>
  <c r="G227" i="1"/>
  <c r="F227" i="1"/>
  <c r="E227" i="1"/>
  <c r="D227" i="1"/>
  <c r="C227" i="1"/>
  <c r="M227" i="1" s="1"/>
  <c r="P226" i="1"/>
  <c r="O226" i="1"/>
  <c r="N226" i="1"/>
  <c r="M226" i="1"/>
  <c r="L226" i="1"/>
  <c r="K255" i="1" s="1"/>
  <c r="P225" i="1"/>
  <c r="O225" i="1"/>
  <c r="N225" i="1"/>
  <c r="M225" i="1"/>
  <c r="L225" i="1"/>
  <c r="K254" i="1" s="1"/>
  <c r="P224" i="1"/>
  <c r="O224" i="1"/>
  <c r="N224" i="1"/>
  <c r="M224" i="1"/>
  <c r="L224" i="1"/>
  <c r="P223" i="1"/>
  <c r="O223" i="1"/>
  <c r="N223" i="1"/>
  <c r="M223" i="1"/>
  <c r="L223" i="1"/>
  <c r="K252" i="1" s="1"/>
  <c r="P222" i="1"/>
  <c r="O222" i="1"/>
  <c r="N222" i="1"/>
  <c r="M222" i="1"/>
  <c r="L222" i="1"/>
  <c r="K251" i="1" s="1"/>
  <c r="P221" i="1"/>
  <c r="O221" i="1"/>
  <c r="N221" i="1"/>
  <c r="M221" i="1"/>
  <c r="L221" i="1"/>
  <c r="K250" i="1" s="1"/>
  <c r="P220" i="1"/>
  <c r="O220" i="1"/>
  <c r="N220" i="1"/>
  <c r="M220" i="1"/>
  <c r="L220" i="1"/>
  <c r="P219" i="1"/>
  <c r="O219" i="1"/>
  <c r="N219" i="1"/>
  <c r="M219" i="1"/>
  <c r="L219" i="1"/>
  <c r="K248" i="1" s="1"/>
  <c r="P218" i="1"/>
  <c r="O218" i="1"/>
  <c r="N218" i="1"/>
  <c r="M218" i="1"/>
  <c r="L218" i="1"/>
  <c r="K247" i="1" s="1"/>
  <c r="P217" i="1"/>
  <c r="O217" i="1"/>
  <c r="N217" i="1"/>
  <c r="M217" i="1"/>
  <c r="L217" i="1"/>
  <c r="K246" i="1" s="1"/>
  <c r="P216" i="1"/>
  <c r="O216" i="1"/>
  <c r="N216" i="1"/>
  <c r="M216" i="1"/>
  <c r="L216" i="1"/>
  <c r="P215" i="1"/>
  <c r="O215" i="1"/>
  <c r="N215" i="1"/>
  <c r="M215" i="1"/>
  <c r="L215" i="1"/>
  <c r="K212" i="1"/>
  <c r="J212" i="1"/>
  <c r="J205" i="1" s="1"/>
  <c r="I212" i="1"/>
  <c r="H212" i="1"/>
  <c r="G212" i="1"/>
  <c r="F212" i="1"/>
  <c r="E212" i="1"/>
  <c r="D212" i="1"/>
  <c r="C212" i="1"/>
  <c r="P211" i="1"/>
  <c r="O211" i="1"/>
  <c r="N211" i="1"/>
  <c r="M211" i="1"/>
  <c r="L211" i="1"/>
  <c r="K241" i="1" s="1"/>
  <c r="P210" i="1"/>
  <c r="O210" i="1"/>
  <c r="N210" i="1"/>
  <c r="M210" i="1"/>
  <c r="L210" i="1"/>
  <c r="K240" i="1" s="1"/>
  <c r="P209" i="1"/>
  <c r="O209" i="1"/>
  <c r="N209" i="1"/>
  <c r="M209" i="1"/>
  <c r="L209" i="1"/>
  <c r="K239" i="1" s="1"/>
  <c r="K207" i="1"/>
  <c r="J207" i="1"/>
  <c r="O207" i="1" s="1"/>
  <c r="I207" i="1"/>
  <c r="H207" i="1"/>
  <c r="G207" i="1"/>
  <c r="F207" i="1"/>
  <c r="E207" i="1"/>
  <c r="D207" i="1"/>
  <c r="C207" i="1"/>
  <c r="C200" i="1"/>
  <c r="L200" i="1" s="1"/>
  <c r="C199" i="1"/>
  <c r="L198" i="1"/>
  <c r="C198" i="1"/>
  <c r="C197" i="1"/>
  <c r="C196" i="1"/>
  <c r="C195" i="1"/>
  <c r="C194" i="1"/>
  <c r="C193" i="1"/>
  <c r="L194" i="1" s="1"/>
  <c r="C192" i="1"/>
  <c r="C191" i="1"/>
  <c r="L192" i="1" s="1"/>
  <c r="C189" i="1"/>
  <c r="C188" i="1"/>
  <c r="L189" i="1" s="1"/>
  <c r="C183" i="1"/>
  <c r="C182" i="1"/>
  <c r="C180" i="1"/>
  <c r="C179" i="1"/>
  <c r="C178" i="1"/>
  <c r="C177" i="1"/>
  <c r="C176" i="1"/>
  <c r="C175" i="1"/>
  <c r="C174" i="1"/>
  <c r="C172" i="1"/>
  <c r="C171" i="1"/>
  <c r="C170" i="1"/>
  <c r="C169" i="1"/>
  <c r="C168" i="1"/>
  <c r="M167" i="1"/>
  <c r="L167" i="1"/>
  <c r="K167" i="1"/>
  <c r="J167" i="1"/>
  <c r="I167" i="1"/>
  <c r="H167" i="1"/>
  <c r="G167" i="1"/>
  <c r="F167" i="1"/>
  <c r="E167" i="1"/>
  <c r="D167" i="1"/>
  <c r="C167" i="1" s="1"/>
  <c r="C166" i="1"/>
  <c r="C165" i="1"/>
  <c r="C164" i="1"/>
  <c r="M163" i="1"/>
  <c r="L163" i="1"/>
  <c r="K163" i="1"/>
  <c r="J163" i="1"/>
  <c r="I163" i="1"/>
  <c r="H163" i="1"/>
  <c r="G163" i="1"/>
  <c r="F163" i="1"/>
  <c r="E163" i="1"/>
  <c r="D163" i="1"/>
  <c r="C163" i="1" s="1"/>
  <c r="C162" i="1"/>
  <c r="C161" i="1"/>
  <c r="M158" i="1"/>
  <c r="L158" i="1"/>
  <c r="L155" i="1" s="1"/>
  <c r="K158" i="1"/>
  <c r="K155" i="1" s="1"/>
  <c r="L193" i="1" s="1"/>
  <c r="J158" i="1"/>
  <c r="J155" i="1" s="1"/>
  <c r="L199" i="1" s="1"/>
  <c r="I158" i="1"/>
  <c r="I155" i="1" s="1"/>
  <c r="H158" i="1"/>
  <c r="H155" i="1" s="1"/>
  <c r="G158" i="1"/>
  <c r="G155" i="1" s="1"/>
  <c r="F158" i="1"/>
  <c r="F155" i="1" s="1"/>
  <c r="E158" i="1"/>
  <c r="D158" i="1"/>
  <c r="M155" i="1"/>
  <c r="L197" i="1" s="1"/>
  <c r="E155" i="1"/>
  <c r="C150" i="1"/>
  <c r="C149" i="1"/>
  <c r="C147" i="1"/>
  <c r="C146" i="1"/>
  <c r="C145" i="1"/>
  <c r="C144" i="1"/>
  <c r="C143" i="1"/>
  <c r="C142" i="1"/>
  <c r="C141" i="1"/>
  <c r="C139" i="1"/>
  <c r="C138" i="1"/>
  <c r="C137" i="1"/>
  <c r="C136" i="1"/>
  <c r="C135" i="1"/>
  <c r="H134" i="1"/>
  <c r="G134" i="1"/>
  <c r="F134" i="1"/>
  <c r="E134" i="1"/>
  <c r="D134" i="1"/>
  <c r="C133" i="1"/>
  <c r="C132" i="1"/>
  <c r="C131" i="1"/>
  <c r="H130" i="1"/>
  <c r="G130" i="1"/>
  <c r="F130" i="1"/>
  <c r="E130" i="1"/>
  <c r="D130" i="1"/>
  <c r="C130" i="1"/>
  <c r="C129" i="1"/>
  <c r="C128" i="1"/>
  <c r="H125" i="1"/>
  <c r="G125" i="1"/>
  <c r="G122" i="1" s="1"/>
  <c r="F125" i="1"/>
  <c r="E125" i="1"/>
  <c r="D125" i="1"/>
  <c r="H122" i="1"/>
  <c r="F122" i="1"/>
  <c r="E122" i="1"/>
  <c r="D122" i="1"/>
  <c r="C117" i="1"/>
  <c r="C116" i="1"/>
  <c r="C114" i="1"/>
  <c r="C113" i="1"/>
  <c r="C112" i="1"/>
  <c r="C111" i="1"/>
  <c r="C110" i="1"/>
  <c r="C109" i="1"/>
  <c r="C108" i="1"/>
  <c r="C106" i="1"/>
  <c r="C105" i="1"/>
  <c r="C104" i="1"/>
  <c r="C103" i="1"/>
  <c r="C102" i="1"/>
  <c r="H101" i="1"/>
  <c r="G101" i="1"/>
  <c r="F101" i="1"/>
  <c r="E101" i="1"/>
  <c r="C101" i="1" s="1"/>
  <c r="D101" i="1"/>
  <c r="C100" i="1"/>
  <c r="C99" i="1"/>
  <c r="C98" i="1"/>
  <c r="H97" i="1"/>
  <c r="G97" i="1"/>
  <c r="F97" i="1"/>
  <c r="E97" i="1"/>
  <c r="D97" i="1"/>
  <c r="C96" i="1"/>
  <c r="C95" i="1"/>
  <c r="H92" i="1"/>
  <c r="H89" i="1" s="1"/>
  <c r="G92" i="1"/>
  <c r="F92" i="1"/>
  <c r="F89" i="1" s="1"/>
  <c r="E92" i="1"/>
  <c r="E89" i="1" s="1"/>
  <c r="D92" i="1"/>
  <c r="G89" i="1"/>
  <c r="C30" i="1"/>
  <c r="C32" i="1" s="1"/>
  <c r="F329" i="1" l="1"/>
  <c r="L196" i="1"/>
  <c r="H236" i="1"/>
  <c r="F236" i="1"/>
  <c r="J319" i="1"/>
  <c r="L298" i="1"/>
  <c r="E298" i="1"/>
  <c r="Q321" i="1"/>
  <c r="K267" i="1"/>
  <c r="E267" i="1"/>
  <c r="J236" i="1"/>
  <c r="C305" i="1"/>
  <c r="Q307" i="1"/>
  <c r="Q313" i="1"/>
  <c r="P298" i="1"/>
  <c r="J305" i="1"/>
  <c r="Q311" i="1"/>
  <c r="I298" i="1"/>
  <c r="C298" i="1" s="1"/>
  <c r="Q303" i="1"/>
  <c r="D236" i="1"/>
  <c r="G267" i="1"/>
  <c r="M267" i="1"/>
  <c r="L267" i="1"/>
  <c r="I267" i="1"/>
  <c r="C274" i="1"/>
  <c r="C269" i="1"/>
  <c r="N269" i="1" s="1"/>
  <c r="L242" i="1"/>
  <c r="I236" i="1"/>
  <c r="F205" i="1"/>
  <c r="P207" i="1"/>
  <c r="L207" i="1"/>
  <c r="K237" i="1" s="1"/>
  <c r="L191" i="1"/>
  <c r="C122" i="1"/>
  <c r="C125" i="1"/>
  <c r="Q310" i="1"/>
  <c r="Q312" i="1"/>
  <c r="Q314" i="1"/>
  <c r="Q316" i="1"/>
  <c r="Q318" i="1"/>
  <c r="E330" i="1"/>
  <c r="F330" i="1"/>
  <c r="Q308" i="1"/>
  <c r="C134" i="1"/>
  <c r="C158" i="1"/>
  <c r="L195" i="1"/>
  <c r="H205" i="1"/>
  <c r="N207" i="1"/>
  <c r="N272" i="1"/>
  <c r="N291" i="1"/>
  <c r="J300" i="1"/>
  <c r="O298" i="1"/>
  <c r="C327" i="1"/>
  <c r="N212" i="1"/>
  <c r="F334" i="1"/>
  <c r="P227" i="1"/>
  <c r="M237" i="1"/>
  <c r="L237" i="1"/>
  <c r="G236" i="1"/>
  <c r="O256" i="1"/>
  <c r="L256" i="1"/>
  <c r="D267" i="1"/>
  <c r="Q302" i="1"/>
  <c r="Q304" i="1"/>
  <c r="C289" i="1"/>
  <c r="N289" i="1" s="1"/>
  <c r="Q322" i="1"/>
  <c r="N292" i="1"/>
  <c r="C300" i="1"/>
  <c r="C319" i="1"/>
  <c r="E345" i="1"/>
  <c r="F345" i="1"/>
  <c r="C97" i="1"/>
  <c r="C92" i="1"/>
  <c r="M207" i="1"/>
  <c r="F349" i="1"/>
  <c r="N256" i="1"/>
  <c r="N271" i="1"/>
  <c r="N273" i="1"/>
  <c r="N277" i="1"/>
  <c r="N279" i="1"/>
  <c r="N281" i="1"/>
  <c r="N283" i="1"/>
  <c r="N285" i="1"/>
  <c r="N287" i="1"/>
  <c r="Q323" i="1"/>
  <c r="N293" i="1"/>
  <c r="M298" i="1"/>
  <c r="J398" i="1"/>
  <c r="E435" i="1"/>
  <c r="E448" i="1"/>
  <c r="D490" i="1"/>
  <c r="C486" i="1"/>
  <c r="D488" i="1" s="1"/>
  <c r="E236" i="1"/>
  <c r="N242" i="1"/>
  <c r="M242" i="1"/>
  <c r="D205" i="1"/>
  <c r="M212" i="1"/>
  <c r="K244" i="1"/>
  <c r="L212" i="1"/>
  <c r="K242" i="1" s="1"/>
  <c r="C236" i="1"/>
  <c r="O237" i="1"/>
  <c r="D89" i="1"/>
  <c r="C89" i="1" s="1"/>
  <c r="D155" i="1"/>
  <c r="C155" i="1" s="1"/>
  <c r="C205" i="1"/>
  <c r="E205" i="1"/>
  <c r="P212" i="1"/>
  <c r="G205" i="1"/>
  <c r="I205" i="1"/>
  <c r="K205" i="1"/>
  <c r="O205" i="1" s="1"/>
  <c r="O212" i="1"/>
  <c r="N227" i="1"/>
  <c r="L227" i="1"/>
  <c r="K256" i="1" s="1"/>
  <c r="N237" i="1"/>
  <c r="O242" i="1"/>
  <c r="M256" i="1"/>
  <c r="K298" i="1"/>
  <c r="I397" i="1"/>
  <c r="I398" i="1"/>
  <c r="J401" i="1"/>
  <c r="E437" i="1"/>
  <c r="L236" i="1" l="1"/>
  <c r="J298" i="1"/>
  <c r="Q305" i="1"/>
  <c r="Q300" i="1"/>
  <c r="C267" i="1"/>
  <c r="N274" i="1"/>
  <c r="N236" i="1"/>
  <c r="M236" i="1"/>
  <c r="Q319" i="1"/>
  <c r="E327" i="1"/>
  <c r="F327" i="1"/>
  <c r="N205" i="1"/>
  <c r="M205" i="1"/>
  <c r="O236" i="1"/>
  <c r="P205" i="1"/>
  <c r="N155" i="1"/>
  <c r="L188" i="1"/>
  <c r="L205" i="1"/>
  <c r="K236" i="1" s="1"/>
  <c r="Q298" i="1" l="1"/>
  <c r="N267" i="1"/>
</calcChain>
</file>

<file path=xl/sharedStrings.xml><?xml version="1.0" encoding="utf-8"?>
<sst xmlns="http://schemas.openxmlformats.org/spreadsheetml/2006/main" count="742" uniqueCount="425">
  <si>
    <t>Раздел 1. Сведения об организации (на конец отчетного года)</t>
  </si>
  <si>
    <t>Для ДОУ, в т.ч. ЧДОУ (кроме строки 105)</t>
  </si>
  <si>
    <t>Наименование показателя</t>
  </si>
  <si>
    <t>N строки</t>
  </si>
  <si>
    <t>код</t>
  </si>
  <si>
    <t>А</t>
  </si>
  <si>
    <t>Б</t>
  </si>
  <si>
    <t>Тип организации</t>
  </si>
  <si>
    <t>Тип поселения (1 - городская местность, 2 - сельская местность)</t>
  </si>
  <si>
    <t>Статус организации</t>
  </si>
  <si>
    <t>Режим функционирования (2 - пятидневный, 3 - шестидневный, 14 - семидневный (круглосуточно))</t>
  </si>
  <si>
    <t>Наличие коллегиального органа (1 - да, 2 - нет)</t>
  </si>
  <si>
    <t>Строка 103: для ДОУ 111 - 2, для ДОУ 30 - 4</t>
  </si>
  <si>
    <t>Для ОУ</t>
  </si>
  <si>
    <t>Раздел 2. Режим работы групп и численность воспитанников в них, человек (на конец отчетного года)</t>
  </si>
  <si>
    <t>Режим работы</t>
  </si>
  <si>
    <t>Численность воспитанников</t>
  </si>
  <si>
    <t>Кратковременного пребывания (5 часов и менее)</t>
  </si>
  <si>
    <t>Сокращенного дня (8 - 10 часов)</t>
  </si>
  <si>
    <t>Полного дня (10,5 - 12 часов)</t>
  </si>
  <si>
    <t>Продленного дня (13 - 14 часов)</t>
  </si>
  <si>
    <t>Круглосуточного пребывания (24 часа)</t>
  </si>
  <si>
    <t>Раздел 3. Язык обучения и воспитания, человек (на конец отчетного года)</t>
  </si>
  <si>
    <t>Наименование показателей</t>
  </si>
  <si>
    <t>Численность воспитанников - всего</t>
  </si>
  <si>
    <t>в том числе обучалось и воспитывалось на языках народов Российской Федерации:</t>
  </si>
  <si>
    <t>Русский</t>
  </si>
  <si>
    <t>Аварский</t>
  </si>
  <si>
    <t>Адыгейский</t>
  </si>
  <si>
    <t>Алтайский</t>
  </si>
  <si>
    <t>Башкирский</t>
  </si>
  <si>
    <t>Бурятский</t>
  </si>
  <si>
    <t>Вепсский</t>
  </si>
  <si>
    <t>Даргинский</t>
  </si>
  <si>
    <t>Долганский</t>
  </si>
  <si>
    <t>Еврейский</t>
  </si>
  <si>
    <t>Иврит</t>
  </si>
  <si>
    <t>Ингушский</t>
  </si>
  <si>
    <t>Кабардино-черкесский</t>
  </si>
  <si>
    <t>Калмыцкий</t>
  </si>
  <si>
    <t>Карачаево-балкарский</t>
  </si>
  <si>
    <t>Карельский</t>
  </si>
  <si>
    <t>Коми</t>
  </si>
  <si>
    <t>Коми-пермяцкий</t>
  </si>
  <si>
    <t>Корякский</t>
  </si>
  <si>
    <t>Крымско-татарский</t>
  </si>
  <si>
    <t>Кумыкский</t>
  </si>
  <si>
    <t>Лакский</t>
  </si>
  <si>
    <t>Лезгинский</t>
  </si>
  <si>
    <t>Мансийский</t>
  </si>
  <si>
    <t>Марийский</t>
  </si>
  <si>
    <t>Мокшанский</t>
  </si>
  <si>
    <t>Нганасанский</t>
  </si>
  <si>
    <t>Ненецкий</t>
  </si>
  <si>
    <t>Нивхский</t>
  </si>
  <si>
    <t>Ногайский</t>
  </si>
  <si>
    <t>Осетинский</t>
  </si>
  <si>
    <t>Табасаранский</t>
  </si>
  <si>
    <t>Татарский</t>
  </si>
  <si>
    <t>Тувинский</t>
  </si>
  <si>
    <t>Удмуртский</t>
  </si>
  <si>
    <t>Удэгейский</t>
  </si>
  <si>
    <t>Украинский</t>
  </si>
  <si>
    <t>Ульчский</t>
  </si>
  <si>
    <t>Финский</t>
  </si>
  <si>
    <t>Хакасский</t>
  </si>
  <si>
    <t>Хантыйский</t>
  </si>
  <si>
    <t>Чеченский</t>
  </si>
  <si>
    <t>Чувашский</t>
  </si>
  <si>
    <t>Чукотский</t>
  </si>
  <si>
    <t>Шорский</t>
  </si>
  <si>
    <t>Эвенкийский</t>
  </si>
  <si>
    <t>Эвенский</t>
  </si>
  <si>
    <t>Энецкий</t>
  </si>
  <si>
    <t>Эрзянский</t>
  </si>
  <si>
    <t>Эскимосский</t>
  </si>
  <si>
    <t>Юкагирский</t>
  </si>
  <si>
    <t>Якутский</t>
  </si>
  <si>
    <t>Другие языки</t>
  </si>
  <si>
    <r>
      <t xml:space="preserve">Раздел 4. </t>
    </r>
    <r>
      <rPr>
        <b/>
        <sz val="18"/>
        <color rgb="FFFF0000"/>
        <rFont val="Calibri"/>
        <family val="2"/>
        <charset val="204"/>
        <scheme val="minor"/>
      </rPr>
      <t>Распределение (количество) групп</t>
    </r>
    <r>
      <rPr>
        <b/>
        <sz val="18"/>
        <color theme="1"/>
        <rFont val="Calibri"/>
        <family val="2"/>
        <charset val="204"/>
        <scheme val="minor"/>
      </rPr>
      <t xml:space="preserve"> по направленности и возрасту детей, единица (на конец отчетного года).
</t>
    </r>
    <r>
      <rPr>
        <b/>
        <sz val="18"/>
        <color rgb="FFFF0000"/>
        <rFont val="Calibri"/>
        <family val="2"/>
        <charset val="204"/>
        <scheme val="minor"/>
      </rPr>
      <t xml:space="preserve"> в АИС КОМПЛЕКТОВАНИЕ в реестре групп показатель ВОЗРАСТ (от и до)</t>
    </r>
  </si>
  <si>
    <t>Всего
(сумма граф 4 - 8)</t>
  </si>
  <si>
    <t>Из графы 3 для детей в возрасте</t>
  </si>
  <si>
    <t>от 2-х месяцев до 1 года
(до 12)</t>
  </si>
  <si>
    <t>от 1 года до 3-х лет
(12-24, 24-36)</t>
  </si>
  <si>
    <t>от 3-х до 5 лет
(36-48, 48-60)</t>
  </si>
  <si>
    <t>5 лет и старше
(60-72, 72-84, 84-96)</t>
  </si>
  <si>
    <t>разновозрастные</t>
  </si>
  <si>
    <t>Число групп - всего</t>
  </si>
  <si>
    <r>
      <t xml:space="preserve">(сумма </t>
    </r>
    <r>
      <rPr>
        <sz val="11"/>
        <color rgb="FF0000FF"/>
        <rFont val="Calibri"/>
        <family val="2"/>
        <charset val="204"/>
        <scheme val="minor"/>
      </rPr>
      <t>строк 402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413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414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418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421</t>
    </r>
    <r>
      <rPr>
        <sz val="11"/>
        <color theme="1"/>
        <rFont val="Calibri"/>
        <family val="2"/>
        <charset val="204"/>
        <scheme val="minor"/>
      </rPr>
      <t>)</t>
    </r>
  </si>
  <si>
    <t>в том числе:</t>
  </si>
  <si>
    <t>группы компенсирующей направленности</t>
  </si>
  <si>
    <r>
      <t xml:space="preserve">(сумма </t>
    </r>
    <r>
      <rPr>
        <sz val="11"/>
        <color rgb="FF0000FF"/>
        <rFont val="Calibri"/>
        <family val="2"/>
        <charset val="204"/>
        <scheme val="minor"/>
      </rPr>
      <t>строк 403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404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406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408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410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412</t>
    </r>
    <r>
      <rPr>
        <sz val="11"/>
        <color theme="1"/>
        <rFont val="Calibri"/>
        <family val="2"/>
        <charset val="204"/>
        <scheme val="minor"/>
      </rPr>
      <t>)</t>
    </r>
  </si>
  <si>
    <t>в том числе для воспитанников:</t>
  </si>
  <si>
    <t>с нарушением слуха</t>
  </si>
  <si>
    <t>с нарушением речи</t>
  </si>
  <si>
    <t>из них с тяжелым нарушением речи</t>
  </si>
  <si>
    <t>с нарушением зрения</t>
  </si>
  <si>
    <t>с нарушением интеллекта</t>
  </si>
  <si>
    <t>с задержкой психического развития</t>
  </si>
  <si>
    <t>из них с расстройством аутистического спектра</t>
  </si>
  <si>
    <t>с нарушением опорно-двигательного аппарата</t>
  </si>
  <si>
    <t>со сложным дефектом</t>
  </si>
  <si>
    <t>другого профиля</t>
  </si>
  <si>
    <t>группы общеразвивающей направленности</t>
  </si>
  <si>
    <t>группы оздоровительной направленности</t>
  </si>
  <si>
    <t>из них:</t>
  </si>
  <si>
    <t>для детей с туберкулезной интоксикацией</t>
  </si>
  <si>
    <t>для часто болеющих детей</t>
  </si>
  <si>
    <t>для детей с нефрологическими заболеваниями</t>
  </si>
  <si>
    <t>группы комбинированной направленности</t>
  </si>
  <si>
    <t>группы для детей раннего возраста</t>
  </si>
  <si>
    <t>группы по присмотру и уходу</t>
  </si>
  <si>
    <t>семейные дошкольные группы</t>
  </si>
  <si>
    <t>общеразвивающей направленности</t>
  </si>
  <si>
    <t>по присмотру и уходу</t>
  </si>
  <si>
    <r>
      <t xml:space="preserve">Раздел 5. Распределение мест в группах по направленности и возрасту детей, единица (на конец отчетного года).
</t>
    </r>
    <r>
      <rPr>
        <b/>
        <sz val="18"/>
        <color rgb="FFFF0000"/>
        <rFont val="Calibri"/>
        <family val="2"/>
        <charset val="204"/>
        <scheme val="minor"/>
      </rPr>
      <t>В АИС КОМПЛЕКТОВАНИЕ в реестре групп показатель мест по Санпин и плановая мощность (должны быть равны)</t>
    </r>
  </si>
  <si>
    <r>
      <t xml:space="preserve">Всего
(сумма </t>
    </r>
    <r>
      <rPr>
        <sz val="11"/>
        <color rgb="FF0000FF"/>
        <rFont val="Calibri"/>
        <family val="2"/>
        <charset val="204"/>
        <scheme val="minor"/>
      </rPr>
      <t>граф 4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charset val="204"/>
        <scheme val="minor"/>
      </rPr>
      <t>)</t>
    </r>
  </si>
  <si>
    <t>Из графы 3 в группах для детей в возрасте</t>
  </si>
  <si>
    <t>от 2-х месяцев до 1 года</t>
  </si>
  <si>
    <t>Число мест - всего</t>
  </si>
  <si>
    <r>
      <t xml:space="preserve">(сумма </t>
    </r>
    <r>
      <rPr>
        <sz val="11"/>
        <color rgb="FF0000FF"/>
        <rFont val="Calibri"/>
        <family val="2"/>
        <charset val="204"/>
        <scheme val="minor"/>
      </rPr>
      <t>строк 502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513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514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518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521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</si>
  <si>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(сумма </t>
    </r>
    <r>
      <rPr>
        <sz val="11"/>
        <color rgb="FF0000FF"/>
        <rFont val="Calibri"/>
        <family val="2"/>
        <charset val="204"/>
        <scheme val="minor"/>
      </rPr>
      <t>строк 503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504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506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508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510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512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</si>
  <si>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Раздел 6. Численность воспитанников в группах, человек (на конец отчетного года)
</t>
    </r>
    <r>
      <rPr>
        <b/>
        <sz val="18"/>
        <color rgb="FFFF0000"/>
        <rFont val="Calibri"/>
        <family val="2"/>
        <charset val="204"/>
        <scheme val="minor"/>
      </rPr>
      <t xml:space="preserve"> </t>
    </r>
    <r>
      <rPr>
        <b/>
        <u/>
        <sz val="18"/>
        <color rgb="FFFF0000"/>
        <rFont val="Calibri"/>
        <family val="2"/>
        <charset val="204"/>
        <scheme val="minor"/>
      </rPr>
      <t>(указывается списочный состав детей в группах, а не возраст детей (в АИС КОМПЛЕКТОВАНИЕ (в реестре групп - показатель контенгент, плюс временно отчисленные )</t>
    </r>
    <r>
      <rPr>
        <b/>
        <u/>
        <sz val="18"/>
        <color theme="1"/>
        <rFont val="Calibri"/>
        <family val="2"/>
        <charset val="204"/>
        <scheme val="minor"/>
      </rPr>
      <t xml:space="preserve"> </t>
    </r>
  </si>
  <si>
    <r>
      <t xml:space="preserve">Всего
(сумма </t>
    </r>
    <r>
      <rPr>
        <sz val="12"/>
        <color rgb="FF0000FF"/>
        <rFont val="Calibri"/>
        <family val="2"/>
        <charset val="204"/>
        <scheme val="minor"/>
      </rPr>
      <t>граф 4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rgb="FF0000FF"/>
        <rFont val="Calibri"/>
        <family val="2"/>
        <charset val="204"/>
        <scheme val="minor"/>
      </rPr>
      <t>8</t>
    </r>
    <r>
      <rPr>
        <sz val="12"/>
        <color theme="1"/>
        <rFont val="Calibri"/>
        <family val="2"/>
        <charset val="204"/>
        <scheme val="minor"/>
      </rPr>
      <t>)</t>
    </r>
  </si>
  <si>
    <t>В том числе (из гр. 3) в группах для детей в возрасте</t>
  </si>
  <si>
    <t>Из них (из гр. 3</t>
  </si>
  <si>
    <r>
      <t>с ограниченными возможностями здоровья</t>
    </r>
    <r>
      <rPr>
        <b/>
        <sz val="12"/>
        <color rgb="FFFF0000"/>
        <rFont val="Calibri"/>
        <family val="2"/>
        <charset val="204"/>
        <scheme val="minor"/>
      </rPr>
      <t xml:space="preserve"> (имеют ПМПК)</t>
    </r>
  </si>
  <si>
    <r>
      <t>из них дети-инвалиды</t>
    </r>
    <r>
      <rPr>
        <b/>
        <sz val="12"/>
        <color rgb="FFFF0000"/>
        <rFont val="Calibri"/>
        <family val="2"/>
        <charset val="204"/>
        <scheme val="minor"/>
      </rPr>
      <t xml:space="preserve"> (имеют ПМПК)</t>
    </r>
  </si>
  <si>
    <r>
      <t>дети-инвалиды, не учтенные в гр. 10</t>
    </r>
    <r>
      <rPr>
        <b/>
        <sz val="12"/>
        <color rgb="FFFF0000"/>
        <rFont val="Calibri"/>
        <family val="2"/>
        <charset val="204"/>
        <scheme val="minor"/>
      </rPr>
      <t xml:space="preserve"> (не имеют ПМПК)</t>
    </r>
  </si>
  <si>
    <t>имеющие иностранное гражданство или имеющие несколько гражданств</t>
  </si>
  <si>
    <t>без гражданства</t>
  </si>
  <si>
    <t>Всего</t>
  </si>
  <si>
    <t xml:space="preserve"> (сумма строк 602, 613, 614, 618 - 621)</t>
  </si>
  <si>
    <r>
      <t xml:space="preserve">(сумма </t>
    </r>
    <r>
      <rPr>
        <sz val="11"/>
        <color rgb="FF0000FF"/>
        <rFont val="Calibri"/>
        <family val="2"/>
        <charset val="204"/>
        <scheme val="minor"/>
      </rPr>
      <t>строк 603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604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606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608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610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612</t>
    </r>
    <r>
      <rPr>
        <sz val="11"/>
        <color theme="1"/>
        <rFont val="Calibri"/>
        <family val="2"/>
        <charset val="204"/>
        <scheme val="minor"/>
      </rPr>
      <t>)</t>
    </r>
  </si>
  <si>
    <r>
      <t>Раздел 7. Распределение воспитанников по возрасту</t>
    </r>
    <r>
      <rPr>
        <b/>
        <sz val="18"/>
        <color rgb="FFFF0000"/>
        <rFont val="Calibri"/>
        <family val="2"/>
        <charset val="204"/>
        <scheme val="minor"/>
      </rPr>
      <t xml:space="preserve"> (учитываются дети в т.ч. временно отчисленные),</t>
    </r>
    <r>
      <rPr>
        <b/>
        <sz val="18"/>
        <color theme="1"/>
        <rFont val="Calibri"/>
        <family val="2"/>
        <charset val="204"/>
        <scheme val="minor"/>
      </rPr>
      <t xml:space="preserve"> человек
</t>
    </r>
    <r>
      <rPr>
        <b/>
        <sz val="18"/>
        <color rgb="FFFF0000"/>
        <rFont val="Calibri"/>
        <family val="2"/>
        <charset val="204"/>
        <scheme val="minor"/>
      </rPr>
      <t>Считаете детей по годам рождения, а не пользуютесь подсказкой в АИС в виде отчета!!!!!</t>
    </r>
  </si>
  <si>
    <t>Всего (сумма граф 4 - 11)</t>
  </si>
  <si>
    <t>в том числе в возрасте, лет (число полных лет на 1 января следующего за отчетным года)</t>
  </si>
  <si>
    <t>до года
2023 г.р.</t>
  </si>
  <si>
    <t>1 год
2022 г.р.</t>
  </si>
  <si>
    <t>2 года
2021 г.р.</t>
  </si>
  <si>
    <t>3 года
2020 г.р.</t>
  </si>
  <si>
    <t>4 года
2019 г.р.</t>
  </si>
  <si>
    <t>5 лет
2018 г.р.</t>
  </si>
  <si>
    <t>6 лет
2017 г.р.</t>
  </si>
  <si>
    <t>7 лет и старше
2016 г.р., 2015 г.р. и т.д.</t>
  </si>
  <si>
    <t>из них - девочки</t>
  </si>
  <si>
    <t>Из общей численности воспитанников (из стр. 701):</t>
  </si>
  <si>
    <r>
      <t xml:space="preserve">дети с ограниченными возможностями здоровья </t>
    </r>
    <r>
      <rPr>
        <b/>
        <sz val="11"/>
        <color rgb="FFFF0000"/>
        <rFont val="Calibri"/>
        <family val="2"/>
        <charset val="204"/>
        <scheme val="minor"/>
      </rPr>
      <t>(имеют ПМПК)</t>
    </r>
  </si>
  <si>
    <r>
      <t xml:space="preserve">дети-инвалиды (кроме учтенных в стр. 703) </t>
    </r>
    <r>
      <rPr>
        <b/>
        <sz val="11"/>
        <color rgb="FFFF0000"/>
        <rFont val="Calibri"/>
        <family val="2"/>
        <charset val="204"/>
        <scheme val="minor"/>
      </rPr>
      <t>(не имеют ПМПК)</t>
    </r>
  </si>
  <si>
    <r>
      <t>Из стр. 703 - дети-инвалиды</t>
    </r>
    <r>
      <rPr>
        <b/>
        <sz val="11"/>
        <color rgb="FFFF0000"/>
        <rFont val="Calibri"/>
        <family val="2"/>
        <charset val="204"/>
        <scheme val="minor"/>
      </rPr>
      <t xml:space="preserve"> (имеют ПМПК)</t>
    </r>
  </si>
  <si>
    <t>из них девочки</t>
  </si>
  <si>
    <t>Раздел 8. Движение работников (графы 3, 4, 5 и 13 заполняются с двумя десятичными знаками)</t>
  </si>
  <si>
    <t>Число ставок по штату на конец отчетного года, ед</t>
  </si>
  <si>
    <t>Фактически занято на конец отчетного года, ед</t>
  </si>
  <si>
    <t>Численность работников на начало отчетного года (без внешних совместителей и работающих по договорам гражданско-правового характера), чел</t>
  </si>
  <si>
    <t>Принято работников в отчетном году, чел</t>
  </si>
  <si>
    <t>Выбыло работников в отчетном году, чел</t>
  </si>
  <si>
    <t>Численность работников на конец отчетного года (без внешних совместителей и работающих по договорам гражданско-правового характера), чел</t>
  </si>
  <si>
    <t>Число вакантных должностей на конец отчетного года, ед</t>
  </si>
  <si>
    <t>всего</t>
  </si>
  <si>
    <t>работниками списочного состава</t>
  </si>
  <si>
    <r>
      <t xml:space="preserve">из них выпускники со средним профессиональным образованием по программам подготовки специалистов среднего звена </t>
    </r>
    <r>
      <rPr>
        <sz val="10"/>
        <color rgb="FFFF0000"/>
        <rFont val="Calibri"/>
        <family val="2"/>
        <charset val="204"/>
        <scheme val="minor"/>
      </rPr>
      <t>(относятся лица, которые закончили обучение  в отчетном году)</t>
    </r>
  </si>
  <si>
    <r>
      <t xml:space="preserve">из них выпускникис с высшим образованием (имеющие диплом бакалавра, специалиста или магистра), </t>
    </r>
    <r>
      <rPr>
        <sz val="10"/>
        <color rgb="FFFF0000"/>
        <rFont val="Calibri"/>
        <family val="2"/>
        <charset val="204"/>
        <scheme val="minor"/>
      </rPr>
      <t>относятся лица, которые закончили обучение по программам среднего профессионального или высшего образования в отчетном году.</t>
    </r>
    <r>
      <rPr>
        <sz val="10"/>
        <color theme="1"/>
        <rFont val="Calibri"/>
        <family val="2"/>
        <charset val="204"/>
        <scheme val="minor"/>
      </rPr>
      <t xml:space="preserve">
</t>
    </r>
  </si>
  <si>
    <t>из них по собственному желанию</t>
  </si>
  <si>
    <t>занято ставок</t>
  </si>
  <si>
    <t>Уволенные</t>
  </si>
  <si>
    <t>образование</t>
  </si>
  <si>
    <r>
      <t xml:space="preserve">Всего работников (сумма </t>
    </r>
    <r>
      <rPr>
        <sz val="11"/>
        <color rgb="FF0000FF"/>
        <rFont val="Calibri"/>
        <family val="2"/>
        <charset val="204"/>
        <scheme val="minor"/>
      </rPr>
      <t>строк 802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806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819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822</t>
    </r>
    <r>
      <rPr>
        <sz val="11"/>
        <color theme="1"/>
        <rFont val="Calibri"/>
        <family val="2"/>
        <charset val="204"/>
        <scheme val="minor"/>
      </rPr>
      <t>)</t>
    </r>
  </si>
  <si>
    <t>руководящие работники - всего</t>
  </si>
  <si>
    <t>руководитель</t>
  </si>
  <si>
    <t>заместители руководителя</t>
  </si>
  <si>
    <t>руководитель филиала</t>
  </si>
  <si>
    <t>педагогические работники - всего</t>
  </si>
  <si>
    <r>
      <t xml:space="preserve">(сумма </t>
    </r>
    <r>
      <rPr>
        <sz val="11"/>
        <color rgb="FF0000FF"/>
        <rFont val="Calibri"/>
        <family val="2"/>
        <charset val="204"/>
        <scheme val="minor"/>
      </rPr>
      <t>строк 807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818</t>
    </r>
    <r>
      <rPr>
        <sz val="11"/>
        <color theme="1"/>
        <rFont val="Calibri"/>
        <family val="2"/>
        <charset val="204"/>
        <scheme val="minor"/>
      </rPr>
      <t>)</t>
    </r>
  </si>
  <si>
    <t>воспитатели</t>
  </si>
  <si>
    <t>старшие воспитатели</t>
  </si>
  <si>
    <t>музыкальные руководители</t>
  </si>
  <si>
    <t>инструкторы по физической культуре</t>
  </si>
  <si>
    <t>учителя-логопеды</t>
  </si>
  <si>
    <t>учителя-дефектологи</t>
  </si>
  <si>
    <t>педагоги-психологи</t>
  </si>
  <si>
    <t>социальные педагоги</t>
  </si>
  <si>
    <t>педагоги-организаторы</t>
  </si>
  <si>
    <t>учителя иностранных языков</t>
  </si>
  <si>
    <t>педагоги дополнительного образования</t>
  </si>
  <si>
    <t>другие педагогические работники</t>
  </si>
  <si>
    <t>Учебно-вспомогательный персонал - всего</t>
  </si>
  <si>
    <t>младший воспитатель</t>
  </si>
  <si>
    <t>помощник воспитателя</t>
  </si>
  <si>
    <t>Иной персонал</t>
  </si>
  <si>
    <t>Раздел 9. Распределение персонала по уровню образования, квалификационным категориям и полу, человек (без внешних совместителей и работавших по договорам гражданско-правового характера; на конец отчетного года)</t>
  </si>
  <si>
    <t>из них (из гр. 3) имеют образование</t>
  </si>
  <si>
    <t>из них (из гр. 3) имеют квалификационные категории</t>
  </si>
  <si>
    <t>из них (из гр. 3)</t>
  </si>
  <si>
    <t>высшее</t>
  </si>
  <si>
    <t>из них (из гр. 4) педагогическое</t>
  </si>
  <si>
    <t>среднее профессиональное образование по программам подготовки специалистов среднего звена</t>
  </si>
  <si>
    <t>из них (из гр. 6) педагогическое</t>
  </si>
  <si>
    <t>высшую</t>
  </si>
  <si>
    <t>первую</t>
  </si>
  <si>
    <t>женщины</t>
  </si>
  <si>
    <t>количество</t>
  </si>
  <si>
    <t>пол</t>
  </si>
  <si>
    <t>Уровень образования</t>
  </si>
  <si>
    <t>Педагогическое образование</t>
  </si>
  <si>
    <t>Категория</t>
  </si>
  <si>
    <r>
      <t xml:space="preserve">Численность работников - всего (сумма </t>
    </r>
    <r>
      <rPr>
        <sz val="11"/>
        <color rgb="FF0000FF"/>
        <rFont val="Calibri"/>
        <family val="2"/>
        <charset val="204"/>
        <scheme val="minor"/>
      </rPr>
      <t>строк 902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906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919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922</t>
    </r>
    <r>
      <rPr>
        <sz val="11"/>
        <color theme="1"/>
        <rFont val="Calibri"/>
        <family val="2"/>
        <charset val="204"/>
        <scheme val="minor"/>
      </rPr>
      <t>)</t>
    </r>
  </si>
  <si>
    <t>в том числе: руководящие работники - всего</t>
  </si>
  <si>
    <t>педагогические работники - всего (сумма строк 907 - 918)</t>
  </si>
  <si>
    <t xml:space="preserve">в том числе: </t>
  </si>
  <si>
    <t>Из общей численности учителей-дефектологов (из строки 912): учителя, имеющие специальное дефектологическое образование</t>
  </si>
  <si>
    <t>X</t>
  </si>
  <si>
    <t>Численность педагогических работников (из строки 906), прошедших в течение последних трех лет повышение квалификации и/или профессиональную переподготовку</t>
  </si>
  <si>
    <t>Медицинский персонал организации (в строку 901 не включается)</t>
  </si>
  <si>
    <t>Раздел 10. Распределение персонала по возрасту, человек (без внешних совместителей и работавших по договорам гражданско-правового характера; на конец отчетного года)</t>
  </si>
  <si>
    <t>Всего (сумма граф 4 - 13)</t>
  </si>
  <si>
    <t>моложе 25 лет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</si>
  <si>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</si>
  <si>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</si>
  <si>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</si>
  <si>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</si>
  <si>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</si>
  <si>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</si>
  <si>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</si>
  <si>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</si>
  <si>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лет и более</t>
  </si>
  <si>
    <r>
      <t xml:space="preserve">Численность работников - всего (сумма </t>
    </r>
    <r>
      <rPr>
        <sz val="11"/>
        <color rgb="FF0000FF"/>
        <rFont val="Calibri"/>
        <family val="2"/>
        <charset val="204"/>
        <scheme val="minor"/>
      </rPr>
      <t>строк 1002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1006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1019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1022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</si>
  <si>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(сумма </t>
    </r>
    <r>
      <rPr>
        <sz val="11"/>
        <color rgb="FF0000FF"/>
        <rFont val="Calibri"/>
        <family val="2"/>
        <charset val="204"/>
        <scheme val="minor"/>
      </rPr>
      <t>строк 1007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1018</t>
    </r>
    <r>
      <rPr>
        <sz val="11"/>
        <color theme="1"/>
        <rFont val="Calibri"/>
        <family val="2"/>
        <charset val="204"/>
        <scheme val="minor"/>
      </rPr>
      <t>)</t>
    </r>
  </si>
  <si>
    <t>Раздел 11. Распределение персонала по стажу работы, человек (без внешних совместителей и работавших по договорам гражданско-правового характера; на конец отчетного года)</t>
  </si>
  <si>
    <r>
      <t xml:space="preserve">Всего (сумма </t>
    </r>
    <r>
      <rPr>
        <sz val="11"/>
        <color rgb="FF0000FF"/>
        <rFont val="Calibri"/>
        <family val="2"/>
        <charset val="204"/>
        <scheme val="minor"/>
      </rPr>
      <t>граф 4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>)</t>
    </r>
  </si>
  <si>
    <t>в том числе имеют общий стаж работы, лет</t>
  </si>
  <si>
    <t>в том числе имеют педагогический стаж работы, лет</t>
  </si>
  <si>
    <t>до 3</t>
  </si>
  <si>
    <t>от 3 до 5</t>
  </si>
  <si>
    <t>от 5 до 10</t>
  </si>
  <si>
    <t>от 10 до 15</t>
  </si>
  <si>
    <t>от 15 до 20</t>
  </si>
  <si>
    <t>20 и более</t>
  </si>
  <si>
    <r>
      <t xml:space="preserve">Численность работников - всего (сумма </t>
    </r>
    <r>
      <rPr>
        <sz val="11"/>
        <color rgb="FF0000FF"/>
        <rFont val="Calibri"/>
        <family val="2"/>
        <charset val="204"/>
        <scheme val="minor"/>
      </rPr>
      <t>строк 1102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1106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1119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1122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</si>
  <si>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педагогические работники - всего (сумма </t>
    </r>
    <r>
      <rPr>
        <sz val="11"/>
        <color rgb="FF0000FF"/>
        <rFont val="Calibri"/>
        <family val="2"/>
        <charset val="204"/>
        <scheme val="minor"/>
      </rPr>
      <t>строк 1107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1118</t>
    </r>
    <r>
      <rPr>
        <sz val="11"/>
        <color theme="1"/>
        <rFont val="Calibri"/>
        <family val="2"/>
        <charset val="204"/>
        <scheme val="minor"/>
      </rPr>
      <t>)</t>
    </r>
  </si>
  <si>
    <t>Раздел 12. Численность внешних совместителей и работающих по договорам гражданско-правового характера, человек (на конец отчетного года)</t>
  </si>
  <si>
    <t>Из них - женщины</t>
  </si>
  <si>
    <r>
      <t xml:space="preserve">Численность внешних совместителей - всего (сумма </t>
    </r>
    <r>
      <rPr>
        <sz val="11"/>
        <color rgb="FF0000FF"/>
        <rFont val="Calibri"/>
        <family val="2"/>
        <charset val="204"/>
        <scheme val="minor"/>
      </rPr>
      <t>строк 1202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1203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1216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1219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</si>
  <si>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(сумма </t>
    </r>
    <r>
      <rPr>
        <sz val="11"/>
        <color rgb="FF0000FF"/>
        <rFont val="Calibri"/>
        <family val="2"/>
        <charset val="204"/>
        <scheme val="minor"/>
      </rPr>
      <t>строк 1204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1215</t>
    </r>
    <r>
      <rPr>
        <sz val="11"/>
        <color theme="1"/>
        <rFont val="Calibri"/>
        <family val="2"/>
        <charset val="204"/>
        <scheme val="minor"/>
      </rPr>
      <t>)</t>
    </r>
  </si>
  <si>
    <t>Кроме того (кроме строки 1201) медицинский персонал организации</t>
  </si>
  <si>
    <t>Численность работающих по договорам гражданско-правового характера</t>
  </si>
  <si>
    <t>Раздел 13. Характеристика здания (зданий) и помещений дошкольной образовательной организации, единица (на конец отчетного года)</t>
  </si>
  <si>
    <t>Оборудовано водопроводом</t>
  </si>
  <si>
    <t>Оборудовано водоотведением (канализацией)</t>
  </si>
  <si>
    <t>Оборудовано центральным отоплением</t>
  </si>
  <si>
    <t>Оборудовано системой видеонаблюдения</t>
  </si>
  <si>
    <t>Находится в аварийном состоянии</t>
  </si>
  <si>
    <t>Имеет охрану</t>
  </si>
  <si>
    <t>Оборудовано автоматической пожарной сигнализацией</t>
  </si>
  <si>
    <t>Имеет дымовые извещатели</t>
  </si>
  <si>
    <t>Имеет пожарные краны и рукава</t>
  </si>
  <si>
    <t>Оборудовано кнопкой тревожной сигнализации</t>
  </si>
  <si>
    <t>Доступно для маломобильных групп населения</t>
  </si>
  <si>
    <t>Здания организации</t>
  </si>
  <si>
    <t>Кроме того, часть здания (помещения) &lt;1&gt; (заполняют ДОУ 11 и 23)</t>
  </si>
  <si>
    <t>Из них (из гр. 3) число зданий с максимальной скоростью доступа к Интернету</t>
  </si>
  <si>
    <t>ниже 256 Кбит/сек</t>
  </si>
  <si>
    <t>256 - 511 Кбит/сек</t>
  </si>
  <si>
    <t>512 Кбит/сек - 999 Кбит/сек</t>
  </si>
  <si>
    <t>1.0 - 1.9 Мбит/сек</t>
  </si>
  <si>
    <t>2.0 - 29.9 Мбит/сек</t>
  </si>
  <si>
    <t>30.0 - 49.9 Мбит/сек</t>
  </si>
  <si>
    <t>Раздел 14. Характеристика материала стен зданий (помещений) дошкольной образовательной организации &lt;1&gt;, единица (на конец отчетного года)</t>
  </si>
  <si>
    <t>Всего зданий (помещений) дошкольной образовательной организации (сумма граф 4 - 11)</t>
  </si>
  <si>
    <t>в том числе материал стен зданий (помещений)</t>
  </si>
  <si>
    <t>каменные</t>
  </si>
  <si>
    <t>кирпичные</t>
  </si>
  <si>
    <t>панельные</t>
  </si>
  <si>
    <t>блочные</t>
  </si>
  <si>
    <t>деревянные</t>
  </si>
  <si>
    <t>монолитные</t>
  </si>
  <si>
    <t>смешанные</t>
  </si>
  <si>
    <t>из прочих стеновых материалов</t>
  </si>
  <si>
    <t>Здание (помещение)</t>
  </si>
  <si>
    <r>
      <t xml:space="preserve">&lt;1&gt; </t>
    </r>
    <r>
      <rPr>
        <sz val="11"/>
        <color rgb="FF0000FF"/>
        <rFont val="Calibri"/>
        <family val="2"/>
        <charset val="204"/>
        <scheme val="minor"/>
      </rPr>
      <t>Строка 1401</t>
    </r>
    <r>
      <rPr>
        <sz val="11"/>
        <color theme="1"/>
        <rFont val="Calibri"/>
        <family val="2"/>
        <charset val="204"/>
        <scheme val="minor"/>
      </rPr>
      <t xml:space="preserve"> гр. 3 должна соответствовать сумме </t>
    </r>
    <r>
      <rPr>
        <sz val="11"/>
        <color rgb="FF0000FF"/>
        <rFont val="Calibri"/>
        <family val="2"/>
        <charset val="204"/>
        <scheme val="minor"/>
      </rPr>
      <t>строк 1301</t>
    </r>
    <r>
      <rPr>
        <sz val="11"/>
        <color theme="1"/>
        <rFont val="Calibri"/>
        <family val="2"/>
        <charset val="204"/>
        <scheme val="minor"/>
      </rPr>
      <t xml:space="preserve"> и </t>
    </r>
    <r>
      <rPr>
        <sz val="11"/>
        <color rgb="FF0000FF"/>
        <rFont val="Calibri"/>
        <family val="2"/>
        <charset val="204"/>
        <scheme val="minor"/>
      </rPr>
      <t>1302</t>
    </r>
    <r>
      <rPr>
        <sz val="11"/>
        <color theme="1"/>
        <rFont val="Calibri"/>
        <family val="2"/>
        <charset val="204"/>
        <scheme val="minor"/>
      </rPr>
      <t xml:space="preserve"> по графе 3.</t>
    </r>
  </si>
  <si>
    <t>В случае если используется одновременно несколько материалов стен, то следует заполнять графу 10 "смешанные".</t>
  </si>
  <si>
    <t>Раздел 15. Сведения о помещениях дошкольной образовательной организации (на конец отчетного года)</t>
  </si>
  <si>
    <t>Наименование</t>
  </si>
  <si>
    <t>Наличие в организации 
Код: да - 1, нет - 2</t>
  </si>
  <si>
    <t>Кабинет заведующего</t>
  </si>
  <si>
    <t>Групповые комнаты</t>
  </si>
  <si>
    <t>Спальни</t>
  </si>
  <si>
    <t>Соляная комната/пещера</t>
  </si>
  <si>
    <t>Комнаты для специалистов</t>
  </si>
  <si>
    <t>Медицинский кабинет</t>
  </si>
  <si>
    <t>Изолятор</t>
  </si>
  <si>
    <t>Процедурный кабинет</t>
  </si>
  <si>
    <t>Методический кабинет</t>
  </si>
  <si>
    <t>Физкультурный/спортивный зал</t>
  </si>
  <si>
    <t>Музыкальный зал</t>
  </si>
  <si>
    <t>Плавательный бассейн</t>
  </si>
  <si>
    <t>Зимний сад/экологическая комната</t>
  </si>
  <si>
    <t>Подсобное помещение</t>
  </si>
  <si>
    <t>Лаборатория</t>
  </si>
  <si>
    <t>Места для личной гигиены</t>
  </si>
  <si>
    <t>Раздевальная</t>
  </si>
  <si>
    <t>Помещения для приготовления и раздачи пищи</t>
  </si>
  <si>
    <t>Кинозал</t>
  </si>
  <si>
    <t>Книгохранилище/библиотека</t>
  </si>
  <si>
    <t>Фитобар</t>
  </si>
  <si>
    <t>Раздел 16. Наличие и использование площадей, квадратный метр (с одним десятичным знаком) (на конец отчетного года)</t>
  </si>
  <si>
    <r>
      <t xml:space="preserve">Всего (сумма </t>
    </r>
    <r>
      <rPr>
        <sz val="11"/>
        <color rgb="FF0000FF"/>
        <rFont val="Calibri"/>
        <family val="2"/>
        <charset val="204"/>
        <scheme val="minor"/>
      </rPr>
      <t>граф 5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6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7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00FF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charset val="204"/>
        <scheme val="minor"/>
      </rPr>
      <t>)</t>
    </r>
  </si>
  <si>
    <t>в том числе площадь, сданная в аренду и/или субаренду</t>
  </si>
  <si>
    <t>на правах собственности</t>
  </si>
  <si>
    <t>арендованная</t>
  </si>
  <si>
    <t>другие формы владения</t>
  </si>
  <si>
    <t>Общая площадь зданий (помещений) - всего</t>
  </si>
  <si>
    <t>из нее</t>
  </si>
  <si>
    <t>площадь зданий (помещений) для учебно-воспитательных целей</t>
  </si>
  <si>
    <t>Общая площадь земельного участка - всего</t>
  </si>
  <si>
    <t>из нее площадь:</t>
  </si>
  <si>
    <t>площадки для прогулки групп</t>
  </si>
  <si>
    <t>Раздел 17. Техническое оснащение для детей-инвалидов и детей с ОВЗ (на конец отчетного года)</t>
  </si>
  <si>
    <t>Код: да - 1, нет - 2</t>
  </si>
  <si>
    <t>Наличие в образовательной организации:</t>
  </si>
  <si>
    <t>пандуса</t>
  </si>
  <si>
    <t>подъемника для детей</t>
  </si>
  <si>
    <t>лифта для детей</t>
  </si>
  <si>
    <t>инвалидных колясок</t>
  </si>
  <si>
    <t>книг для слабовидящих</t>
  </si>
  <si>
    <t>электронных обучающих материалов (игр и презентаций)</t>
  </si>
  <si>
    <t>стационарного спортивного оборудования (тренажеров)</t>
  </si>
  <si>
    <t>звуковые средства воспроизведения информации</t>
  </si>
  <si>
    <t>Раздел 18. Электронные ресурсы дошкольной образовательной организации, единица (на конец отчетного года)</t>
  </si>
  <si>
    <t>в том числе доступные для использования воспитанниками</t>
  </si>
  <si>
    <t>Персональные компьютеры - всего</t>
  </si>
  <si>
    <t>ноутбуки и другие портативные персональные компьютеры (кроме планшетных)</t>
  </si>
  <si>
    <t>планшетные компьютеры</t>
  </si>
  <si>
    <t>имеющие доступ к сети Интернет</t>
  </si>
  <si>
    <t>Мультимедийные проекторы</t>
  </si>
  <si>
    <t>Принтер</t>
  </si>
  <si>
    <t>Сканер</t>
  </si>
  <si>
    <t>Ксерокс</t>
  </si>
  <si>
    <t>Многофункциональное устройство (МФУ, выполняющие операции печати, сканирования, копирования)</t>
  </si>
  <si>
    <t>собственного сайта в сети Интернет (1 - да, 2 - нет)</t>
  </si>
  <si>
    <t>обзорных мультимедийных презентаций о дошкольной образовательной организации, размещенных в сети Интернет (1 - да, 2 - нет)</t>
  </si>
  <si>
    <t>Раздел 19. Распределение объема средств организации по источникам их получения и видам деятельности, тысяча рублей (с одним десятичным знаком)</t>
  </si>
  <si>
    <t>из них на осуществление образовательной деятельности</t>
  </si>
  <si>
    <r>
      <t xml:space="preserve">Объем поступивших средств (за отчетный год) - всего (сумма </t>
    </r>
    <r>
      <rPr>
        <sz val="9"/>
        <color rgb="FF0000FF"/>
        <rFont val="Calibri"/>
        <family val="2"/>
        <charset val="204"/>
        <scheme val="minor"/>
      </rPr>
      <t>строк 1902</t>
    </r>
    <r>
      <rPr>
        <sz val="9"/>
        <color theme="1"/>
        <rFont val="Calibri"/>
        <family val="2"/>
        <charset val="204"/>
        <scheme val="minor"/>
      </rPr>
      <t xml:space="preserve">, </t>
    </r>
    <r>
      <rPr>
        <sz val="9"/>
        <color rgb="FF0000FF"/>
        <rFont val="Calibri"/>
        <family val="2"/>
        <charset val="204"/>
        <scheme val="minor"/>
      </rPr>
      <t>1906</t>
    </r>
    <r>
      <rPr>
        <sz val="9"/>
        <color theme="1"/>
        <rFont val="Calibri"/>
        <family val="2"/>
        <charset val="204"/>
        <scheme val="minor"/>
      </rPr>
      <t xml:space="preserve"> - </t>
    </r>
    <r>
      <rPr>
        <sz val="9"/>
        <color rgb="FF0000FF"/>
        <rFont val="Calibri"/>
        <family val="2"/>
        <charset val="204"/>
        <scheme val="minor"/>
      </rPr>
      <t>1909</t>
    </r>
    <r>
      <rPr>
        <sz val="9"/>
        <color theme="1"/>
        <rFont val="Calibri"/>
        <family val="2"/>
        <charset val="204"/>
        <scheme val="minor"/>
      </rPr>
      <t>)</t>
    </r>
  </si>
  <si>
    <t>в том числе средства:</t>
  </si>
  <si>
    <r>
      <t xml:space="preserve">бюджетов всех уровней (субсидий) - всего (сумма </t>
    </r>
    <r>
      <rPr>
        <sz val="9"/>
        <color rgb="FF0000FF"/>
        <rFont val="Calibri"/>
        <family val="2"/>
        <charset val="204"/>
        <scheme val="minor"/>
      </rPr>
      <t>строк 1903</t>
    </r>
    <r>
      <rPr>
        <sz val="9"/>
        <color theme="1"/>
        <rFont val="Calibri"/>
        <family val="2"/>
        <charset val="204"/>
        <scheme val="minor"/>
      </rPr>
      <t xml:space="preserve"> - </t>
    </r>
    <r>
      <rPr>
        <sz val="9"/>
        <color rgb="FF0000FF"/>
        <rFont val="Calibri"/>
        <family val="2"/>
        <charset val="204"/>
        <scheme val="minor"/>
      </rPr>
      <t>1905</t>
    </r>
    <r>
      <rPr>
        <sz val="9"/>
        <color theme="1"/>
        <rFont val="Calibri"/>
        <family val="2"/>
        <charset val="204"/>
        <scheme val="minor"/>
      </rPr>
      <t>)</t>
    </r>
  </si>
  <si>
    <t>в том числе бюджета:</t>
  </si>
  <si>
    <t>федерального</t>
  </si>
  <si>
    <t>субъекта Российской Федерации</t>
  </si>
  <si>
    <t>местного</t>
  </si>
  <si>
    <t>организаций</t>
  </si>
  <si>
    <t>населения</t>
  </si>
  <si>
    <t>государственных внебюджетных фондов</t>
  </si>
  <si>
    <t>иностранных источников</t>
  </si>
  <si>
    <t>Остаток средств:</t>
  </si>
  <si>
    <t>на начало отчетного года</t>
  </si>
  <si>
    <t>на конец отчетного года</t>
  </si>
  <si>
    <t>Раздел 20. Расходы организации, тысяча рублей (с одним десятичным знаком; заполняется за отчетный год)</t>
  </si>
  <si>
    <t>из них осуществляемые за счет средств бюджетов всех уровней (субсидий)</t>
  </si>
  <si>
    <r>
      <t xml:space="preserve">Расходы (сумма </t>
    </r>
    <r>
      <rPr>
        <sz val="11"/>
        <color rgb="FF0000FF"/>
        <rFont val="Calibri"/>
        <family val="2"/>
        <charset val="204"/>
        <scheme val="minor"/>
      </rPr>
      <t>строк 2002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2005</t>
    </r>
    <r>
      <rPr>
        <sz val="11"/>
        <color theme="1"/>
        <rFont val="Calibri"/>
        <family val="2"/>
        <charset val="204"/>
        <scheme val="minor"/>
      </rPr>
      <t>)</t>
    </r>
  </si>
  <si>
    <t>оплата труда и начисления на выплаты по оплате труда</t>
  </si>
  <si>
    <t>оплата работ, услуг</t>
  </si>
  <si>
    <t>социальное обеспечение</t>
  </si>
  <si>
    <t>прочие расходы</t>
  </si>
  <si>
    <t>Поступление нефинансовых активов</t>
  </si>
  <si>
    <r>
      <t xml:space="preserve">Раздел 21. Сведения о численности и оплате труда работников организации (с одним десятичным знаком, заполняется за отчетный год)
</t>
    </r>
    <r>
      <rPr>
        <b/>
        <sz val="18"/>
        <color rgb="FFFF0000"/>
        <rFont val="Calibri"/>
        <family val="2"/>
        <charset val="204"/>
        <scheme val="minor"/>
      </rPr>
      <t>(из отчета ЗП Образование)</t>
    </r>
  </si>
  <si>
    <t>N</t>
  </si>
  <si>
    <t>Средняя численность работников, чел</t>
  </si>
  <si>
    <t>Фонд начисленной заработной платы работников, тыс руб</t>
  </si>
  <si>
    <t>Фонд начисленной заработной платы работников по источникам финансирования, тыс руб</t>
  </si>
  <si>
    <t>строки</t>
  </si>
  <si>
    <t>списочного состава (без внешних совместителей) &lt;1&gt;</t>
  </si>
  <si>
    <t>внешних совместителей &lt;2&gt;</t>
  </si>
  <si>
    <t>списочного состава (без внешних совместителей)</t>
  </si>
  <si>
    <r>
      <t xml:space="preserve">Внешних совместителей (сумма </t>
    </r>
    <r>
      <rPr>
        <sz val="9"/>
        <color rgb="FF0000FF"/>
        <rFont val="Calibri"/>
        <family val="2"/>
        <charset val="204"/>
        <scheme val="minor"/>
      </rPr>
      <t>граф 10</t>
    </r>
    <r>
      <rPr>
        <sz val="9"/>
        <color theme="1"/>
        <rFont val="Calibri"/>
        <family val="2"/>
        <charset val="204"/>
        <scheme val="minor"/>
      </rPr>
      <t xml:space="preserve"> и </t>
    </r>
    <r>
      <rPr>
        <sz val="9"/>
        <color rgb="FF0000FF"/>
        <rFont val="Calibri"/>
        <family val="2"/>
        <charset val="204"/>
        <scheme val="minor"/>
      </rPr>
      <t>11</t>
    </r>
    <r>
      <rPr>
        <sz val="9"/>
        <color theme="1"/>
        <rFont val="Calibri"/>
        <family val="2"/>
        <charset val="204"/>
        <scheme val="minor"/>
      </rPr>
      <t>)</t>
    </r>
  </si>
  <si>
    <t>из графы 5 списочного состава (без внешних совместителей)</t>
  </si>
  <si>
    <t>из графы 7 внешних совместителей</t>
  </si>
  <si>
    <r>
      <t xml:space="preserve">Всего (сумма </t>
    </r>
    <r>
      <rPr>
        <sz val="9"/>
        <color rgb="FF0000FF"/>
        <rFont val="Calibri"/>
        <family val="2"/>
        <charset val="204"/>
        <scheme val="minor"/>
      </rPr>
      <t>граф 8</t>
    </r>
    <r>
      <rPr>
        <sz val="9"/>
        <color theme="1"/>
        <rFont val="Calibri"/>
        <family val="2"/>
        <charset val="204"/>
        <scheme val="minor"/>
      </rPr>
      <t xml:space="preserve"> и </t>
    </r>
    <r>
      <rPr>
        <sz val="9"/>
        <color rgb="FF0000FF"/>
        <rFont val="Calibri"/>
        <family val="2"/>
        <charset val="204"/>
        <scheme val="minor"/>
      </rPr>
      <t>9</t>
    </r>
    <r>
      <rPr>
        <sz val="9"/>
        <color theme="1"/>
        <rFont val="Calibri"/>
        <family val="2"/>
        <charset val="204"/>
        <scheme val="minor"/>
      </rPr>
      <t>)</t>
    </r>
  </si>
  <si>
    <t>в том числе по внутреннему совместительству &lt;3&gt;</t>
  </si>
  <si>
    <t>за счет средств бюджетов всех уровней (субсидий)</t>
  </si>
  <si>
    <t>средства от приносящей доход деятельности и иные средства</t>
  </si>
  <si>
    <t>Численность работников - всего &lt;4&gt;</t>
  </si>
  <si>
    <r>
      <t xml:space="preserve">(сумма </t>
    </r>
    <r>
      <rPr>
        <sz val="9"/>
        <color rgb="FF0000FF"/>
        <rFont val="Calibri"/>
        <family val="2"/>
        <charset val="204"/>
        <scheme val="minor"/>
      </rPr>
      <t>строк 2102</t>
    </r>
    <r>
      <rPr>
        <sz val="9"/>
        <color theme="1"/>
        <rFont val="Calibri"/>
        <family val="2"/>
        <charset val="204"/>
        <scheme val="minor"/>
      </rPr>
      <t xml:space="preserve">, </t>
    </r>
    <r>
      <rPr>
        <sz val="9"/>
        <color rgb="FF0000FF"/>
        <rFont val="Calibri"/>
        <family val="2"/>
        <charset val="204"/>
        <scheme val="minor"/>
      </rPr>
      <t>2106</t>
    </r>
    <r>
      <rPr>
        <sz val="9"/>
        <color theme="1"/>
        <rFont val="Calibri"/>
        <family val="2"/>
        <charset val="204"/>
        <scheme val="minor"/>
      </rPr>
      <t xml:space="preserve">, </t>
    </r>
    <r>
      <rPr>
        <sz val="9"/>
        <color rgb="FF0000FF"/>
        <rFont val="Calibri"/>
        <family val="2"/>
        <charset val="204"/>
        <scheme val="minor"/>
      </rPr>
      <t>2109</t>
    </r>
    <r>
      <rPr>
        <sz val="9"/>
        <color theme="1"/>
        <rFont val="Calibri"/>
        <family val="2"/>
        <charset val="204"/>
        <scheme val="minor"/>
      </rPr>
      <t xml:space="preserve">, </t>
    </r>
    <r>
      <rPr>
        <sz val="9"/>
        <color rgb="FF0000FF"/>
        <rFont val="Calibri"/>
        <family val="2"/>
        <charset val="204"/>
        <scheme val="minor"/>
      </rPr>
      <t>2110</t>
    </r>
    <r>
      <rPr>
        <sz val="9"/>
        <color theme="1"/>
        <rFont val="Calibri"/>
        <family val="2"/>
        <charset val="204"/>
        <scheme val="minor"/>
      </rPr>
      <t>)</t>
    </r>
  </si>
  <si>
    <t>Учебно-вспомогательный персонал</t>
  </si>
  <si>
    <t>Иной персонал &lt;4&gt;</t>
  </si>
  <si>
    <t>--------------------------------</t>
  </si>
  <si>
    <t>&lt;1&gt; Показывается среднесписочная численность работников.</t>
  </si>
  <si>
    <t>&lt;2&gt; Средняя численность внешних совместителей исчисляется пропорционально фактически отработанному времени (с одним десятичным знаком).</t>
  </si>
  <si>
    <t>&lt;3&gt;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</si>
  <si>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&lt;4&gt; Данные приводятся за исключением сведений о врачах, среднем и младшем медицинском персонале.</t>
  </si>
  <si>
    <t>Раздел 22. Затраты на внедрение и использование цифровых технологий дошкольной образовательной организацией в отчетном году, тысяча рублей (с одним десятичным знаком, заполняется за отчетный год)</t>
  </si>
  <si>
    <r>
      <t xml:space="preserve">Затраты на внедрение и использование цифровых технологий - всего (сумма </t>
    </r>
    <r>
      <rPr>
        <sz val="10"/>
        <color rgb="FF0000FF"/>
        <rFont val="Calibri"/>
        <family val="2"/>
        <charset val="204"/>
        <scheme val="minor"/>
      </rPr>
      <t>строк 2203</t>
    </r>
    <r>
      <rPr>
        <sz val="10"/>
        <color theme="1"/>
        <rFont val="Calibri"/>
        <family val="2"/>
        <charset val="204"/>
        <scheme val="minor"/>
      </rPr>
      <t xml:space="preserve">, </t>
    </r>
    <r>
      <rPr>
        <sz val="10"/>
        <color rgb="FF0000FF"/>
        <rFont val="Calibri"/>
        <family val="2"/>
        <charset val="204"/>
        <scheme val="minor"/>
      </rPr>
      <t>2212</t>
    </r>
    <r>
      <rPr>
        <sz val="10"/>
        <color theme="1"/>
        <rFont val="Calibri"/>
        <family val="2"/>
        <charset val="204"/>
        <scheme val="minor"/>
      </rPr>
      <t>)</t>
    </r>
  </si>
  <si>
    <t>из них</t>
  </si>
  <si>
    <t>затраты на продукты и услуги в области информационной безопасности</t>
  </si>
  <si>
    <t>из строки 2201</t>
  </si>
  <si>
    <t>Внутренние затраты на внедрение и использование цифровых технологий</t>
  </si>
  <si>
    <t>на приобретение машин и оборудования, связанных с цифровыми технологиями, а также техническое обслуживание, модернизацию, текущий и капитальный ремонт, выполненные собственными силами</t>
  </si>
  <si>
    <t>из них на приобретение:</t>
  </si>
  <si>
    <t>вычислительной техники и оргтехники</t>
  </si>
  <si>
    <t>коммуникационного оборудования</t>
  </si>
  <si>
    <t>на приобретение программного обеспечения, адаптацию и доработку программного обеспечения, выполненные собственными силами</t>
  </si>
  <si>
    <t>в том числе российского программного обеспечения</t>
  </si>
  <si>
    <t>на оплату услуг электросвязи</t>
  </si>
  <si>
    <t>в том числе на оплату доступа к сети Интернет</t>
  </si>
  <si>
    <t>на приобретение цифрового контента (книги, музыкальные произведения, изображения, видео в электронном виде и тому подобное</t>
  </si>
  <si>
    <t>Внешние затраты на внедрение и использование цифровых технологий</t>
  </si>
  <si>
    <t>Раздел 23. Источники финансирования внутренних затрат дошкольной образовательной организацией на внедрение и использование цифровых технологий, тысяча рублей (с одним десятичным знаком, заполняется за отчетный год)</t>
  </si>
  <si>
    <r>
      <t xml:space="preserve">Внутренние затраты на внедрение и использование цифровых технологий (сумма </t>
    </r>
    <r>
      <rPr>
        <sz val="11"/>
        <color rgb="FF0000FF"/>
        <rFont val="Calibri"/>
        <family val="2"/>
        <charset val="204"/>
        <scheme val="minor"/>
      </rPr>
      <t>строк 2302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rgb="FF0000FF"/>
        <rFont val="Calibri"/>
        <family val="2"/>
        <charset val="204"/>
        <scheme val="minor"/>
      </rPr>
      <t>2304</t>
    </r>
    <r>
      <rPr>
        <sz val="11"/>
        <color theme="1"/>
        <rFont val="Calibri"/>
        <family val="2"/>
        <charset val="204"/>
        <scheme val="minor"/>
      </rPr>
      <t>)</t>
    </r>
  </si>
  <si>
    <t>в том числе по источникам финансирования:</t>
  </si>
  <si>
    <t>собственные средства организации</t>
  </si>
  <si>
    <t>средства бюджетов всех уровней</t>
  </si>
  <si>
    <t>прочие привлеченные средства</t>
  </si>
  <si>
    <t>некоммерческих организаций</t>
  </si>
  <si>
    <t>физических лиц</t>
  </si>
  <si>
    <t xml:space="preserve">Обращаем Ваше внимание, что в даннх ячейках должна отразиться цифра о средней зарплате работника в конктретной категории, если все заполнено верно, то средняя ЗП руководителя не может быть ниже средней ЗП уборщицы. </t>
  </si>
  <si>
    <t>сотрудники</t>
  </si>
  <si>
    <t>внешние совместители</t>
  </si>
  <si>
    <t>Требует капитального ремонта (указанный пункт заполняют только ДОУ  46, 98, 113)</t>
  </si>
  <si>
    <r>
      <t xml:space="preserve">из общей численности работников </t>
    </r>
    <r>
      <rPr>
        <sz val="10"/>
        <color rgb="FF0000FF"/>
        <rFont val="Calibri"/>
        <family val="2"/>
        <charset val="204"/>
        <scheme val="minor"/>
      </rPr>
      <t>(графа 3)</t>
    </r>
    <r>
      <rPr>
        <sz val="10"/>
        <color theme="1"/>
        <rFont val="Calibri"/>
        <family val="2"/>
        <charset val="204"/>
        <scheme val="minor"/>
      </rPr>
      <t xml:space="preserve"> имеют педагогический стаж, всего (сумма </t>
    </r>
    <r>
      <rPr>
        <sz val="10"/>
        <color rgb="FF0000FF"/>
        <rFont val="Calibri"/>
        <family val="2"/>
        <charset val="204"/>
        <scheme val="minor"/>
      </rPr>
      <t>граф 11</t>
    </r>
    <r>
      <rPr>
        <sz val="10"/>
        <color theme="1"/>
        <rFont val="Calibri"/>
        <family val="2"/>
        <charset val="204"/>
        <scheme val="minor"/>
      </rPr>
      <t xml:space="preserve"> - </t>
    </r>
    <r>
      <rPr>
        <sz val="10"/>
        <color rgb="FF0000FF"/>
        <rFont val="Calibri"/>
        <family val="2"/>
        <charset val="204"/>
        <scheme val="minor"/>
      </rPr>
      <t>16</t>
    </r>
    <r>
      <rPr>
        <sz val="10"/>
        <color theme="1"/>
        <rFont val="Calibri"/>
        <family val="2"/>
        <charset val="204"/>
        <scheme val="minor"/>
      </rPr>
      <t>)</t>
    </r>
  </si>
  <si>
    <t>50.0 - 99.9 Мбит/сек</t>
  </si>
  <si>
    <t>100 Мбит/сек и выше</t>
  </si>
  <si>
    <t>Доступ к Интернету не имеет</t>
  </si>
  <si>
    <r>
      <t>Кроме того, часть здания (помещения) &lt;1&gt;</t>
    </r>
    <r>
      <rPr>
        <b/>
        <sz val="11"/>
        <color rgb="FFFF0000"/>
        <rFont val="Calibri"/>
        <family val="2"/>
        <charset val="204"/>
        <scheme val="minor"/>
      </rPr>
      <t xml:space="preserve"> (заполняют ДОУ 11 и 23)</t>
    </r>
  </si>
  <si>
    <t xml:space="preserve">в оперативном управлении </t>
  </si>
  <si>
    <r>
      <t xml:space="preserve">из графы 3 площадь по форме владения (пользования) </t>
    </r>
    <r>
      <rPr>
        <b/>
        <sz val="11"/>
        <color rgb="FFFF0000"/>
        <rFont val="Calibri"/>
        <family val="2"/>
        <charset val="204"/>
        <scheme val="minor"/>
      </rPr>
      <t>для муниципальных ДОУ актуальны только столбцы 3,4,6!!!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</si>
</sst>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b/>
      <u/>
      <sz val="18"/>
      <color rgb="FFFF0000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FF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color theme="6" tint="0.79998168889431442"/>
      <name val="Calibri"/>
      <family val="2"/>
      <charset val="204"/>
      <scheme val="minor"/>
    </font>
    <font>
      <sz val="9"/>
      <color rgb="FF0000FF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10" fillId="2" borderId="9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10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2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0" fillId="2" borderId="9" xfId="0" applyFill="1" applyBorder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10" fillId="2" borderId="9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/>
    </xf>
    <xf numFmtId="0" fontId="0" fillId="0" borderId="9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2" fontId="10" fillId="2" borderId="9" xfId="0" applyNumberFormat="1" applyFont="1" applyFill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2" fontId="10" fillId="0" borderId="9" xfId="0" applyNumberFormat="1" applyFont="1" applyBorder="1" applyAlignment="1" applyProtection="1">
      <alignment horizontal="center" vertical="center"/>
      <protection locked="0"/>
    </xf>
    <xf numFmtId="1" fontId="10" fillId="0" borderId="9" xfId="0" applyNumberFormat="1" applyFont="1" applyBorder="1" applyAlignment="1" applyProtection="1">
      <alignment horizontal="center" vertical="center"/>
      <protection locked="0"/>
    </xf>
    <xf numFmtId="2" fontId="10" fillId="0" borderId="9" xfId="0" applyNumberFormat="1" applyFont="1" applyBorder="1" applyAlignment="1" applyProtection="1">
      <alignment horizontal="center" vertical="center"/>
    </xf>
    <xf numFmtId="1" fontId="10" fillId="0" borderId="9" xfId="0" applyNumberFormat="1" applyFont="1" applyBorder="1" applyAlignment="1" applyProtection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 vertical="center"/>
    </xf>
    <xf numFmtId="0" fontId="10" fillId="2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/>
    </xf>
    <xf numFmtId="0" fontId="10" fillId="0" borderId="9" xfId="0" applyFont="1" applyBorder="1" applyAlignment="1" applyProtection="1">
      <alignment horizontal="center" vertical="center"/>
    </xf>
    <xf numFmtId="0" fontId="10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0" fillId="0" borderId="9" xfId="0" applyBorder="1"/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10" fillId="0" borderId="9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left" vertical="top"/>
    </xf>
    <xf numFmtId="0" fontId="21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vertical="center"/>
    </xf>
    <xf numFmtId="0" fontId="10" fillId="0" borderId="9" xfId="0" applyFont="1" applyBorder="1" applyAlignment="1" applyProtection="1">
      <alignment vertical="center"/>
      <protection locked="0"/>
    </xf>
    <xf numFmtId="0" fontId="9" fillId="0" borderId="9" xfId="0" applyFont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164" fontId="14" fillId="0" borderId="9" xfId="0" applyNumberFormat="1" applyFont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left" vertical="center" wrapText="1"/>
    </xf>
    <xf numFmtId="164" fontId="14" fillId="2" borderId="9" xfId="0" applyNumberFormat="1" applyFont="1" applyFill="1" applyBorder="1" applyAlignment="1">
      <alignment horizontal="center" vertical="center" wrapText="1"/>
    </xf>
    <xf numFmtId="164" fontId="14" fillId="0" borderId="9" xfId="0" applyNumberFormat="1" applyFont="1" applyBorder="1" applyAlignment="1" applyProtection="1">
      <alignment horizontal="center" vertical="center" wrapText="1"/>
      <protection locked="0"/>
    </xf>
    <xf numFmtId="164" fontId="14" fillId="2" borderId="9" xfId="0" applyNumberFormat="1" applyFont="1" applyFill="1" applyBorder="1" applyAlignment="1">
      <alignment horizontal="left" vertical="center" wrapText="1"/>
    </xf>
    <xf numFmtId="164" fontId="14" fillId="0" borderId="9" xfId="0" applyNumberFormat="1" applyFont="1" applyBorder="1" applyAlignment="1" applyProtection="1">
      <alignment horizontal="left" vertical="center" wrapText="1"/>
      <protection locked="0"/>
    </xf>
    <xf numFmtId="164" fontId="14" fillId="0" borderId="9" xfId="0" applyNumberFormat="1" applyFont="1" applyBorder="1" applyAlignment="1">
      <alignment horizontal="center" vertical="center"/>
    </xf>
    <xf numFmtId="164" fontId="14" fillId="2" borderId="9" xfId="0" applyNumberFormat="1" applyFont="1" applyFill="1" applyBorder="1" applyAlignment="1">
      <alignment horizontal="center" vertical="center"/>
    </xf>
    <xf numFmtId="164" fontId="14" fillId="0" borderId="9" xfId="0" applyNumberFormat="1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 wrapText="1"/>
    </xf>
    <xf numFmtId="0" fontId="19" fillId="0" borderId="9" xfId="0" applyFont="1" applyBorder="1" applyAlignment="1">
      <alignment wrapText="1"/>
    </xf>
    <xf numFmtId="164" fontId="19" fillId="0" borderId="9" xfId="0" applyNumberFormat="1" applyFont="1" applyBorder="1" applyAlignment="1" applyProtection="1">
      <alignment vertical="center" wrapText="1"/>
      <protection locked="0"/>
    </xf>
    <xf numFmtId="164" fontId="19" fillId="2" borderId="9" xfId="0" applyNumberFormat="1" applyFont="1" applyFill="1" applyBorder="1" applyAlignment="1">
      <alignment vertical="center" wrapText="1"/>
    </xf>
    <xf numFmtId="164" fontId="14" fillId="0" borderId="9" xfId="0" applyNumberFormat="1" applyFont="1" applyBorder="1" applyAlignment="1" applyProtection="1">
      <alignment horizontal="center" vertical="center" wrapText="1"/>
    </xf>
    <xf numFmtId="164" fontId="19" fillId="0" borderId="9" xfId="0" applyNumberFormat="1" applyFont="1" applyBorder="1" applyAlignment="1" applyProtection="1">
      <alignment horizontal="left" vertical="center" wrapText="1"/>
      <protection locked="0"/>
    </xf>
    <xf numFmtId="164" fontId="0" fillId="0" borderId="0" xfId="0" applyNumberFormat="1" applyAlignment="1">
      <alignment horizontal="left"/>
    </xf>
    <xf numFmtId="0" fontId="9" fillId="2" borderId="9" xfId="0" applyFont="1" applyFill="1" applyBorder="1" applyAlignment="1">
      <alignment horizontal="left" wrapText="1"/>
    </xf>
    <xf numFmtId="0" fontId="25" fillId="0" borderId="0" xfId="0" applyFont="1" applyAlignment="1">
      <alignment horizontal="center" vertical="center"/>
    </xf>
    <xf numFmtId="0" fontId="19" fillId="0" borderId="9" xfId="0" applyFont="1" applyBorder="1" applyAlignment="1" applyProtection="1">
      <alignment horizontal="left" vertical="center" wrapText="1"/>
    </xf>
    <xf numFmtId="164" fontId="19" fillId="0" borderId="9" xfId="0" applyNumberFormat="1" applyFont="1" applyBorder="1" applyAlignment="1" applyProtection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 applyProtection="1">
      <alignment horizontal="left" vertical="center"/>
      <protection locked="0"/>
    </xf>
    <xf numFmtId="164" fontId="21" fillId="2" borderId="9" xfId="0" applyNumberFormat="1" applyFont="1" applyFill="1" applyBorder="1" applyAlignment="1">
      <alignment horizontal="left"/>
    </xf>
    <xf numFmtId="164" fontId="21" fillId="2" borderId="9" xfId="0" applyNumberFormat="1" applyFont="1" applyFill="1" applyBorder="1" applyAlignment="1">
      <alignment vertical="center"/>
    </xf>
    <xf numFmtId="164" fontId="2" fillId="0" borderId="9" xfId="0" applyNumberFormat="1" applyFont="1" applyBorder="1" applyAlignment="1" applyProtection="1">
      <alignment vertical="center"/>
      <protection locked="0"/>
    </xf>
    <xf numFmtId="164" fontId="0" fillId="2" borderId="9" xfId="0" applyNumberFormat="1" applyFill="1" applyBorder="1" applyAlignment="1">
      <alignment horizontal="left"/>
    </xf>
    <xf numFmtId="164" fontId="2" fillId="2" borderId="9" xfId="0" applyNumberFormat="1" applyFont="1" applyFill="1" applyBorder="1" applyAlignment="1">
      <alignment vertical="center"/>
    </xf>
    <xf numFmtId="0" fontId="2" fillId="0" borderId="9" xfId="0" applyFont="1" applyBorder="1" applyAlignment="1" applyProtection="1">
      <alignment horizontal="left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left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6" fillId="2" borderId="9" xfId="0" applyFont="1" applyFill="1" applyBorder="1" applyAlignment="1">
      <alignment horizontal="lef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2" fontId="10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</cellXfs>
  <cellStyles count="1">
    <cellStyle name="Обычный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12"/>
  <sheetViews>
    <sheetView tabSelected="1" topLeftCell="A234" zoomScale="70" zoomScaleNormal="70" workbookViewId="0">
      <selection activeCell="M261" sqref="M261"/>
    </sheetView>
  </sheetViews>
  <sheetFormatPr defaultColWidth="15.6640625" defaultRowHeight="14.4" x14ac:dyDescent="0.3"/>
  <cols>
    <col min="1" max="1" width="65" style="4" customWidth="1"/>
    <col min="2" max="2" width="8.88671875" style="4" customWidth="1"/>
    <col min="3" max="10" width="20.6640625" style="4" customWidth="1"/>
    <col min="11" max="18" width="15.6640625" style="4"/>
    <col min="19" max="31" width="15.6640625" style="36"/>
  </cols>
  <sheetData>
    <row r="1" spans="1:8" ht="23.4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8" ht="15" thickBot="1" x14ac:dyDescent="0.35">
      <c r="A2" s="5" t="s">
        <v>1</v>
      </c>
      <c r="B2" s="6"/>
      <c r="C2" s="6"/>
      <c r="D2" s="6"/>
      <c r="E2" s="6"/>
      <c r="F2" s="6"/>
    </row>
    <row r="3" spans="1:8" ht="15" thickBot="1" x14ac:dyDescent="0.35">
      <c r="A3" s="7" t="s">
        <v>2</v>
      </c>
      <c r="B3" s="8" t="s">
        <v>3</v>
      </c>
      <c r="C3" s="8" t="s">
        <v>4</v>
      </c>
      <c r="D3" s="6"/>
      <c r="E3" s="6"/>
      <c r="F3" s="6"/>
    </row>
    <row r="4" spans="1:8" ht="15" thickBot="1" x14ac:dyDescent="0.35">
      <c r="A4" s="9" t="s">
        <v>5</v>
      </c>
      <c r="B4" s="10" t="s">
        <v>6</v>
      </c>
      <c r="C4" s="10">
        <v>3</v>
      </c>
      <c r="D4" s="6"/>
      <c r="E4" s="6"/>
      <c r="F4" s="6"/>
    </row>
    <row r="5" spans="1:8" ht="18.600000000000001" thickBot="1" x14ac:dyDescent="0.35">
      <c r="A5" s="11" t="s">
        <v>7</v>
      </c>
      <c r="B5" s="12">
        <v>101</v>
      </c>
      <c r="C5" s="13">
        <v>5</v>
      </c>
      <c r="D5" s="6"/>
      <c r="E5" s="6"/>
      <c r="F5" s="6"/>
    </row>
    <row r="6" spans="1:8" ht="18.600000000000001" thickBot="1" x14ac:dyDescent="0.35">
      <c r="A6" s="11" t="s">
        <v>8</v>
      </c>
      <c r="B6" s="12">
        <v>102</v>
      </c>
      <c r="C6" s="13">
        <v>1</v>
      </c>
      <c r="D6" s="6"/>
      <c r="E6" s="6"/>
      <c r="F6" s="6"/>
    </row>
    <row r="7" spans="1:8" ht="18.600000000000001" thickBot="1" x14ac:dyDescent="0.35">
      <c r="A7" s="11" t="s">
        <v>9</v>
      </c>
      <c r="B7" s="12">
        <v>103</v>
      </c>
      <c r="C7" s="13">
        <v>1</v>
      </c>
      <c r="D7" s="6"/>
      <c r="E7" s="6"/>
      <c r="F7" s="6"/>
    </row>
    <row r="8" spans="1:8" ht="18.600000000000001" thickBot="1" x14ac:dyDescent="0.35">
      <c r="A8" s="11" t="s">
        <v>10</v>
      </c>
      <c r="B8" s="12">
        <v>104</v>
      </c>
      <c r="C8" s="13">
        <v>2</v>
      </c>
      <c r="D8" s="6"/>
      <c r="E8" s="6"/>
      <c r="F8" s="6"/>
    </row>
    <row r="9" spans="1:8" ht="18.600000000000001" thickBot="1" x14ac:dyDescent="0.35">
      <c r="A9" s="11" t="s">
        <v>11</v>
      </c>
      <c r="B9" s="12">
        <v>105</v>
      </c>
      <c r="C9" s="13">
        <v>1</v>
      </c>
      <c r="D9" s="6"/>
      <c r="E9" s="6"/>
      <c r="F9" s="6"/>
    </row>
    <row r="10" spans="1:8" x14ac:dyDescent="0.3">
      <c r="A10" s="14" t="s">
        <v>12</v>
      </c>
      <c r="B10" s="6"/>
      <c r="C10" s="6"/>
      <c r="D10" s="6"/>
      <c r="E10" s="6"/>
      <c r="F10" s="6"/>
    </row>
    <row r="11" spans="1:8" ht="15" thickBot="1" x14ac:dyDescent="0.35">
      <c r="A11" s="15" t="s">
        <v>13</v>
      </c>
      <c r="B11" s="6"/>
      <c r="C11" s="6"/>
      <c r="D11" s="6"/>
      <c r="E11" s="6"/>
      <c r="F11" s="6"/>
    </row>
    <row r="12" spans="1:8" ht="15" thickBot="1" x14ac:dyDescent="0.35">
      <c r="A12" s="7" t="s">
        <v>2</v>
      </c>
      <c r="B12" s="8" t="s">
        <v>3</v>
      </c>
      <c r="C12" s="8" t="s">
        <v>4</v>
      </c>
      <c r="D12" s="6"/>
      <c r="E12" s="6"/>
      <c r="F12" s="6"/>
    </row>
    <row r="13" spans="1:8" ht="15" thickBot="1" x14ac:dyDescent="0.35">
      <c r="A13" s="9" t="s">
        <v>5</v>
      </c>
      <c r="B13" s="10" t="s">
        <v>6</v>
      </c>
      <c r="C13" s="10">
        <v>3</v>
      </c>
      <c r="D13" s="6"/>
      <c r="E13" s="6"/>
      <c r="F13" s="6"/>
    </row>
    <row r="14" spans="1:8" ht="18.600000000000001" thickBot="1" x14ac:dyDescent="0.35">
      <c r="A14" s="11" t="s">
        <v>7</v>
      </c>
      <c r="B14" s="12">
        <v>101</v>
      </c>
      <c r="C14" s="13">
        <v>13</v>
      </c>
      <c r="D14" s="6"/>
      <c r="E14" s="6"/>
      <c r="F14" s="6"/>
    </row>
    <row r="15" spans="1:8" ht="18.600000000000001" thickBot="1" x14ac:dyDescent="0.35">
      <c r="A15" s="11" t="s">
        <v>8</v>
      </c>
      <c r="B15" s="12">
        <v>102</v>
      </c>
      <c r="C15" s="13">
        <v>1</v>
      </c>
      <c r="D15" s="6"/>
      <c r="E15" s="6"/>
      <c r="F15" s="6"/>
    </row>
    <row r="16" spans="1:8" ht="18.600000000000001" thickBot="1" x14ac:dyDescent="0.35">
      <c r="A16" s="11" t="s">
        <v>9</v>
      </c>
      <c r="B16" s="12">
        <v>103</v>
      </c>
      <c r="C16" s="13">
        <v>1</v>
      </c>
      <c r="D16" s="6"/>
      <c r="E16" s="6"/>
      <c r="F16" s="6"/>
    </row>
    <row r="17" spans="1:6" ht="18.600000000000001" thickBot="1" x14ac:dyDescent="0.35">
      <c r="A17" s="11" t="s">
        <v>10</v>
      </c>
      <c r="B17" s="12">
        <v>104</v>
      </c>
      <c r="C17" s="13">
        <v>2</v>
      </c>
      <c r="D17" s="6"/>
      <c r="E17" s="6"/>
      <c r="F17" s="6"/>
    </row>
    <row r="18" spans="1:6" ht="18.600000000000001" thickBot="1" x14ac:dyDescent="0.35">
      <c r="A18" s="11" t="s">
        <v>11</v>
      </c>
      <c r="B18" s="12">
        <v>105</v>
      </c>
      <c r="C18" s="13">
        <v>1</v>
      </c>
      <c r="D18" s="6"/>
      <c r="E18" s="6"/>
      <c r="F18" s="6"/>
    </row>
    <row r="19" spans="1:6" ht="24" thickBot="1" x14ac:dyDescent="0.35">
      <c r="A19" s="1" t="s">
        <v>14</v>
      </c>
      <c r="B19" s="6"/>
      <c r="C19" s="6"/>
      <c r="D19" s="6"/>
      <c r="E19" s="6"/>
      <c r="F19" s="6"/>
    </row>
    <row r="20" spans="1:6" ht="15" thickBot="1" x14ac:dyDescent="0.35">
      <c r="A20" s="16" t="s">
        <v>15</v>
      </c>
      <c r="B20" s="17" t="s">
        <v>3</v>
      </c>
      <c r="C20" s="17" t="s">
        <v>16</v>
      </c>
    </row>
    <row r="21" spans="1:6" ht="15" thickBot="1" x14ac:dyDescent="0.35">
      <c r="A21" s="18" t="s">
        <v>5</v>
      </c>
      <c r="B21" s="19" t="s">
        <v>6</v>
      </c>
      <c r="C21" s="19">
        <v>3</v>
      </c>
    </row>
    <row r="22" spans="1:6" ht="21.6" thickBot="1" x14ac:dyDescent="0.35">
      <c r="A22" s="20" t="s">
        <v>17</v>
      </c>
      <c r="B22" s="21">
        <v>201</v>
      </c>
      <c r="C22" s="22"/>
    </row>
    <row r="23" spans="1:6" ht="21.6" thickBot="1" x14ac:dyDescent="0.35">
      <c r="A23" s="20" t="s">
        <v>18</v>
      </c>
      <c r="B23" s="21">
        <v>202</v>
      </c>
      <c r="C23" s="23"/>
    </row>
    <row r="24" spans="1:6" ht="21.6" thickBot="1" x14ac:dyDescent="0.35">
      <c r="A24" s="20" t="s">
        <v>19</v>
      </c>
      <c r="B24" s="21">
        <v>203</v>
      </c>
      <c r="C24" s="22">
        <v>139</v>
      </c>
    </row>
    <row r="25" spans="1:6" ht="21.6" thickBot="1" x14ac:dyDescent="0.35">
      <c r="A25" s="20" t="s">
        <v>20</v>
      </c>
      <c r="B25" s="21">
        <v>204</v>
      </c>
      <c r="C25" s="23"/>
    </row>
    <row r="26" spans="1:6" ht="21.6" thickBot="1" x14ac:dyDescent="0.35">
      <c r="A26" s="20" t="s">
        <v>21</v>
      </c>
      <c r="B26" s="21">
        <v>205</v>
      </c>
      <c r="C26" s="23"/>
    </row>
    <row r="27" spans="1:6" ht="24" thickBot="1" x14ac:dyDescent="0.35">
      <c r="A27" s="1" t="s">
        <v>22</v>
      </c>
      <c r="B27" s="6"/>
      <c r="C27" s="6"/>
    </row>
    <row r="28" spans="1:6" ht="15" thickBot="1" x14ac:dyDescent="0.35">
      <c r="A28" s="24" t="s">
        <v>23</v>
      </c>
      <c r="B28" s="25" t="s">
        <v>3</v>
      </c>
      <c r="C28" s="25" t="s">
        <v>16</v>
      </c>
    </row>
    <row r="29" spans="1:6" ht="15" thickBot="1" x14ac:dyDescent="0.35">
      <c r="A29" s="9" t="s">
        <v>5</v>
      </c>
      <c r="B29" s="10" t="s">
        <v>6</v>
      </c>
      <c r="C29" s="10">
        <v>3</v>
      </c>
    </row>
    <row r="30" spans="1:6" ht="18.600000000000001" thickBot="1" x14ac:dyDescent="0.35">
      <c r="A30" s="11" t="s">
        <v>24</v>
      </c>
      <c r="B30" s="12">
        <v>301</v>
      </c>
      <c r="C30" s="13">
        <f>C22+C24</f>
        <v>139</v>
      </c>
    </row>
    <row r="31" spans="1:6" ht="15" customHeight="1" x14ac:dyDescent="0.3">
      <c r="A31" s="155" t="s">
        <v>25</v>
      </c>
      <c r="B31" s="156"/>
      <c r="C31" s="157"/>
    </row>
    <row r="32" spans="1:6" ht="15.75" customHeight="1" thickBot="1" x14ac:dyDescent="0.35">
      <c r="A32" s="11" t="s">
        <v>26</v>
      </c>
      <c r="B32" s="12">
        <v>302</v>
      </c>
      <c r="C32" s="13">
        <f>C30</f>
        <v>139</v>
      </c>
    </row>
    <row r="33" spans="1:3" ht="15" thickBot="1" x14ac:dyDescent="0.35">
      <c r="A33" s="11" t="s">
        <v>27</v>
      </c>
      <c r="B33" s="12">
        <v>303</v>
      </c>
      <c r="C33" s="12"/>
    </row>
    <row r="34" spans="1:3" ht="15" thickBot="1" x14ac:dyDescent="0.35">
      <c r="A34" s="11" t="s">
        <v>28</v>
      </c>
      <c r="B34" s="12">
        <v>304</v>
      </c>
      <c r="C34" s="12"/>
    </row>
    <row r="35" spans="1:3" ht="15" thickBot="1" x14ac:dyDescent="0.35">
      <c r="A35" s="11" t="s">
        <v>29</v>
      </c>
      <c r="B35" s="12">
        <v>305</v>
      </c>
      <c r="C35" s="12"/>
    </row>
    <row r="36" spans="1:3" ht="15" thickBot="1" x14ac:dyDescent="0.35">
      <c r="A36" s="11" t="s">
        <v>30</v>
      </c>
      <c r="B36" s="12">
        <v>306</v>
      </c>
      <c r="C36" s="12"/>
    </row>
    <row r="37" spans="1:3" ht="15" thickBot="1" x14ac:dyDescent="0.35">
      <c r="A37" s="11" t="s">
        <v>31</v>
      </c>
      <c r="B37" s="12">
        <v>307</v>
      </c>
      <c r="C37" s="12"/>
    </row>
    <row r="38" spans="1:3" ht="15" thickBot="1" x14ac:dyDescent="0.35">
      <c r="A38" s="11" t="s">
        <v>32</v>
      </c>
      <c r="B38" s="12">
        <v>308</v>
      </c>
      <c r="C38" s="12"/>
    </row>
    <row r="39" spans="1:3" ht="15" thickBot="1" x14ac:dyDescent="0.35">
      <c r="A39" s="11" t="s">
        <v>33</v>
      </c>
      <c r="B39" s="12">
        <v>309</v>
      </c>
      <c r="C39" s="12"/>
    </row>
    <row r="40" spans="1:3" ht="15" thickBot="1" x14ac:dyDescent="0.35">
      <c r="A40" s="11" t="s">
        <v>34</v>
      </c>
      <c r="B40" s="12">
        <v>310</v>
      </c>
      <c r="C40" s="12"/>
    </row>
    <row r="41" spans="1:3" ht="15" thickBot="1" x14ac:dyDescent="0.35">
      <c r="A41" s="11" t="s">
        <v>35</v>
      </c>
      <c r="B41" s="12">
        <v>311</v>
      </c>
      <c r="C41" s="12"/>
    </row>
    <row r="42" spans="1:3" ht="15" thickBot="1" x14ac:dyDescent="0.35">
      <c r="A42" s="11" t="s">
        <v>36</v>
      </c>
      <c r="B42" s="12">
        <v>312</v>
      </c>
      <c r="C42" s="12"/>
    </row>
    <row r="43" spans="1:3" ht="15" thickBot="1" x14ac:dyDescent="0.35">
      <c r="A43" s="11" t="s">
        <v>37</v>
      </c>
      <c r="B43" s="12">
        <v>313</v>
      </c>
      <c r="C43" s="12"/>
    </row>
    <row r="44" spans="1:3" ht="15" thickBot="1" x14ac:dyDescent="0.35">
      <c r="A44" s="11" t="s">
        <v>38</v>
      </c>
      <c r="B44" s="12">
        <v>314</v>
      </c>
      <c r="C44" s="12"/>
    </row>
    <row r="45" spans="1:3" ht="15" thickBot="1" x14ac:dyDescent="0.35">
      <c r="A45" s="11" t="s">
        <v>39</v>
      </c>
      <c r="B45" s="12">
        <v>315</v>
      </c>
      <c r="C45" s="12"/>
    </row>
    <row r="46" spans="1:3" ht="15" thickBot="1" x14ac:dyDescent="0.35">
      <c r="A46" s="11" t="s">
        <v>40</v>
      </c>
      <c r="B46" s="12">
        <v>316</v>
      </c>
      <c r="C46" s="12"/>
    </row>
    <row r="47" spans="1:3" ht="15" thickBot="1" x14ac:dyDescent="0.35">
      <c r="A47" s="11" t="s">
        <v>41</v>
      </c>
      <c r="B47" s="12">
        <v>317</v>
      </c>
      <c r="C47" s="12"/>
    </row>
    <row r="48" spans="1:3" ht="15" thickBot="1" x14ac:dyDescent="0.35">
      <c r="A48" s="11" t="s">
        <v>42</v>
      </c>
      <c r="B48" s="12">
        <v>318</v>
      </c>
      <c r="C48" s="12"/>
    </row>
    <row r="49" spans="1:3" ht="15" thickBot="1" x14ac:dyDescent="0.35">
      <c r="A49" s="11" t="s">
        <v>43</v>
      </c>
      <c r="B49" s="12">
        <v>319</v>
      </c>
      <c r="C49" s="12"/>
    </row>
    <row r="50" spans="1:3" ht="15" thickBot="1" x14ac:dyDescent="0.35">
      <c r="A50" s="11" t="s">
        <v>44</v>
      </c>
      <c r="B50" s="12">
        <v>320</v>
      </c>
      <c r="C50" s="12"/>
    </row>
    <row r="51" spans="1:3" ht="15" thickBot="1" x14ac:dyDescent="0.35">
      <c r="A51" s="11" t="s">
        <v>45</v>
      </c>
      <c r="B51" s="12">
        <v>321</v>
      </c>
      <c r="C51" s="12"/>
    </row>
    <row r="52" spans="1:3" ht="15" thickBot="1" x14ac:dyDescent="0.35">
      <c r="A52" s="11" t="s">
        <v>46</v>
      </c>
      <c r="B52" s="12">
        <v>322</v>
      </c>
      <c r="C52" s="12"/>
    </row>
    <row r="53" spans="1:3" ht="15" thickBot="1" x14ac:dyDescent="0.35">
      <c r="A53" s="11" t="s">
        <v>47</v>
      </c>
      <c r="B53" s="12">
        <v>323</v>
      </c>
      <c r="C53" s="12"/>
    </row>
    <row r="54" spans="1:3" ht="15" thickBot="1" x14ac:dyDescent="0.35">
      <c r="A54" s="11" t="s">
        <v>48</v>
      </c>
      <c r="B54" s="12">
        <v>324</v>
      </c>
      <c r="C54" s="12"/>
    </row>
    <row r="55" spans="1:3" ht="15" thickBot="1" x14ac:dyDescent="0.35">
      <c r="A55" s="11" t="s">
        <v>49</v>
      </c>
      <c r="B55" s="12">
        <v>325</v>
      </c>
      <c r="C55" s="12"/>
    </row>
    <row r="56" spans="1:3" ht="15" thickBot="1" x14ac:dyDescent="0.35">
      <c r="A56" s="11" t="s">
        <v>50</v>
      </c>
      <c r="B56" s="12">
        <v>326</v>
      </c>
      <c r="C56" s="12"/>
    </row>
    <row r="57" spans="1:3" ht="15" thickBot="1" x14ac:dyDescent="0.35">
      <c r="A57" s="11" t="s">
        <v>51</v>
      </c>
      <c r="B57" s="12">
        <v>327</v>
      </c>
      <c r="C57" s="12"/>
    </row>
    <row r="58" spans="1:3" ht="15" thickBot="1" x14ac:dyDescent="0.35">
      <c r="A58" s="11" t="s">
        <v>52</v>
      </c>
      <c r="B58" s="12">
        <v>328</v>
      </c>
      <c r="C58" s="12"/>
    </row>
    <row r="59" spans="1:3" ht="15" thickBot="1" x14ac:dyDescent="0.35">
      <c r="A59" s="11" t="s">
        <v>53</v>
      </c>
      <c r="B59" s="12">
        <v>329</v>
      </c>
      <c r="C59" s="12"/>
    </row>
    <row r="60" spans="1:3" ht="15" thickBot="1" x14ac:dyDescent="0.35">
      <c r="A60" s="11" t="s">
        <v>54</v>
      </c>
      <c r="B60" s="12">
        <v>330</v>
      </c>
      <c r="C60" s="12"/>
    </row>
    <row r="61" spans="1:3" ht="15" thickBot="1" x14ac:dyDescent="0.35">
      <c r="A61" s="11" t="s">
        <v>55</v>
      </c>
      <c r="B61" s="12">
        <v>331</v>
      </c>
      <c r="C61" s="12"/>
    </row>
    <row r="62" spans="1:3" ht="15" thickBot="1" x14ac:dyDescent="0.35">
      <c r="A62" s="11" t="s">
        <v>56</v>
      </c>
      <c r="B62" s="12">
        <v>332</v>
      </c>
      <c r="C62" s="12"/>
    </row>
    <row r="63" spans="1:3" ht="15" thickBot="1" x14ac:dyDescent="0.35">
      <c r="A63" s="11" t="s">
        <v>57</v>
      </c>
      <c r="B63" s="12">
        <v>333</v>
      </c>
      <c r="C63" s="12"/>
    </row>
    <row r="64" spans="1:3" ht="15" thickBot="1" x14ac:dyDescent="0.35">
      <c r="A64" s="11" t="s">
        <v>58</v>
      </c>
      <c r="B64" s="12">
        <v>334</v>
      </c>
      <c r="C64" s="12"/>
    </row>
    <row r="65" spans="1:3" ht="15" thickBot="1" x14ac:dyDescent="0.35">
      <c r="A65" s="11" t="s">
        <v>59</v>
      </c>
      <c r="B65" s="12">
        <v>335</v>
      </c>
      <c r="C65" s="12"/>
    </row>
    <row r="66" spans="1:3" ht="15" thickBot="1" x14ac:dyDescent="0.35">
      <c r="A66" s="11" t="s">
        <v>60</v>
      </c>
      <c r="B66" s="12">
        <v>336</v>
      </c>
      <c r="C66" s="12"/>
    </row>
    <row r="67" spans="1:3" ht="15" thickBot="1" x14ac:dyDescent="0.35">
      <c r="A67" s="11" t="s">
        <v>61</v>
      </c>
      <c r="B67" s="12">
        <v>337</v>
      </c>
      <c r="C67" s="12"/>
    </row>
    <row r="68" spans="1:3" ht="15" thickBot="1" x14ac:dyDescent="0.35">
      <c r="A68" s="11" t="s">
        <v>62</v>
      </c>
      <c r="B68" s="12">
        <v>338</v>
      </c>
      <c r="C68" s="12"/>
    </row>
    <row r="69" spans="1:3" ht="15" thickBot="1" x14ac:dyDescent="0.35">
      <c r="A69" s="11" t="s">
        <v>63</v>
      </c>
      <c r="B69" s="12">
        <v>339</v>
      </c>
      <c r="C69" s="12"/>
    </row>
    <row r="70" spans="1:3" ht="15" thickBot="1" x14ac:dyDescent="0.35">
      <c r="A70" s="11" t="s">
        <v>64</v>
      </c>
      <c r="B70" s="12">
        <v>340</v>
      </c>
      <c r="C70" s="12"/>
    </row>
    <row r="71" spans="1:3" ht="15" thickBot="1" x14ac:dyDescent="0.35">
      <c r="A71" s="11" t="s">
        <v>65</v>
      </c>
      <c r="B71" s="12">
        <v>341</v>
      </c>
      <c r="C71" s="12"/>
    </row>
    <row r="72" spans="1:3" ht="15" thickBot="1" x14ac:dyDescent="0.35">
      <c r="A72" s="11" t="s">
        <v>66</v>
      </c>
      <c r="B72" s="12">
        <v>342</v>
      </c>
      <c r="C72" s="12"/>
    </row>
    <row r="73" spans="1:3" ht="15" thickBot="1" x14ac:dyDescent="0.35">
      <c r="A73" s="11" t="s">
        <v>67</v>
      </c>
      <c r="B73" s="12">
        <v>343</v>
      </c>
      <c r="C73" s="12"/>
    </row>
    <row r="74" spans="1:3" ht="15" thickBot="1" x14ac:dyDescent="0.35">
      <c r="A74" s="11" t="s">
        <v>68</v>
      </c>
      <c r="B74" s="12">
        <v>344</v>
      </c>
      <c r="C74" s="12"/>
    </row>
    <row r="75" spans="1:3" ht="15" thickBot="1" x14ac:dyDescent="0.35">
      <c r="A75" s="11" t="s">
        <v>69</v>
      </c>
      <c r="B75" s="12">
        <v>345</v>
      </c>
      <c r="C75" s="12"/>
    </row>
    <row r="76" spans="1:3" ht="15" thickBot="1" x14ac:dyDescent="0.35">
      <c r="A76" s="11" t="s">
        <v>70</v>
      </c>
      <c r="B76" s="12">
        <v>346</v>
      </c>
      <c r="C76" s="12"/>
    </row>
    <row r="77" spans="1:3" ht="15" thickBot="1" x14ac:dyDescent="0.35">
      <c r="A77" s="11" t="s">
        <v>71</v>
      </c>
      <c r="B77" s="12">
        <v>347</v>
      </c>
      <c r="C77" s="12"/>
    </row>
    <row r="78" spans="1:3" ht="15" thickBot="1" x14ac:dyDescent="0.35">
      <c r="A78" s="11" t="s">
        <v>72</v>
      </c>
      <c r="B78" s="12">
        <v>348</v>
      </c>
      <c r="C78" s="12"/>
    </row>
    <row r="79" spans="1:3" ht="15" thickBot="1" x14ac:dyDescent="0.35">
      <c r="A79" s="11" t="s">
        <v>73</v>
      </c>
      <c r="B79" s="12">
        <v>349</v>
      </c>
      <c r="C79" s="12"/>
    </row>
    <row r="80" spans="1:3" ht="15" thickBot="1" x14ac:dyDescent="0.35">
      <c r="A80" s="11" t="s">
        <v>74</v>
      </c>
      <c r="B80" s="12">
        <v>350</v>
      </c>
      <c r="C80" s="12"/>
    </row>
    <row r="81" spans="1:8" ht="15" thickBot="1" x14ac:dyDescent="0.35">
      <c r="A81" s="11" t="s">
        <v>75</v>
      </c>
      <c r="B81" s="12">
        <v>351</v>
      </c>
      <c r="C81" s="12"/>
    </row>
    <row r="82" spans="1:8" ht="15" thickBot="1" x14ac:dyDescent="0.35">
      <c r="A82" s="11" t="s">
        <v>76</v>
      </c>
      <c r="B82" s="12">
        <v>352</v>
      </c>
      <c r="C82" s="12"/>
    </row>
    <row r="83" spans="1:8" ht="15" thickBot="1" x14ac:dyDescent="0.35">
      <c r="A83" s="11" t="s">
        <v>77</v>
      </c>
      <c r="B83" s="12">
        <v>353</v>
      </c>
      <c r="C83" s="12"/>
    </row>
    <row r="84" spans="1:8" ht="15" thickBot="1" x14ac:dyDescent="0.35">
      <c r="A84" s="11" t="s">
        <v>78</v>
      </c>
      <c r="B84" s="12">
        <v>354</v>
      </c>
      <c r="C84" s="12"/>
    </row>
    <row r="85" spans="1:8" ht="63" customHeight="1" x14ac:dyDescent="0.3">
      <c r="A85" s="135" t="s">
        <v>79</v>
      </c>
      <c r="B85" s="135"/>
      <c r="C85" s="135"/>
      <c r="D85" s="135"/>
      <c r="E85" s="135"/>
      <c r="F85" s="135"/>
      <c r="G85" s="135"/>
      <c r="H85" s="135"/>
    </row>
    <row r="86" spans="1:8" x14ac:dyDescent="0.3">
      <c r="A86" s="152" t="s">
        <v>23</v>
      </c>
      <c r="B86" s="152" t="s">
        <v>3</v>
      </c>
      <c r="C86" s="139" t="s">
        <v>80</v>
      </c>
      <c r="D86" s="158" t="s">
        <v>81</v>
      </c>
      <c r="E86" s="159"/>
      <c r="F86" s="159"/>
      <c r="G86" s="159"/>
      <c r="H86" s="160"/>
    </row>
    <row r="87" spans="1:8" ht="39.75" customHeight="1" x14ac:dyDescent="0.3">
      <c r="A87" s="152"/>
      <c r="B87" s="152"/>
      <c r="C87" s="140"/>
      <c r="D87" s="26" t="s">
        <v>82</v>
      </c>
      <c r="E87" s="26" t="s">
        <v>83</v>
      </c>
      <c r="F87" s="26" t="s">
        <v>84</v>
      </c>
      <c r="G87" s="26" t="s">
        <v>85</v>
      </c>
      <c r="H87" s="27" t="s">
        <v>86</v>
      </c>
    </row>
    <row r="88" spans="1:8" x14ac:dyDescent="0.3">
      <c r="A88" s="28" t="s">
        <v>5</v>
      </c>
      <c r="B88" s="28" t="s">
        <v>6</v>
      </c>
      <c r="C88" s="28">
        <v>3</v>
      </c>
      <c r="D88" s="28">
        <v>4</v>
      </c>
      <c r="E88" s="28">
        <v>5</v>
      </c>
      <c r="F88" s="28">
        <v>6</v>
      </c>
      <c r="G88" s="28">
        <v>7</v>
      </c>
      <c r="H88" s="28">
        <v>8</v>
      </c>
    </row>
    <row r="89" spans="1:8" ht="18" x14ac:dyDescent="0.3">
      <c r="A89" s="29" t="s">
        <v>87</v>
      </c>
      <c r="B89" s="29">
        <v>401</v>
      </c>
      <c r="C89" s="30">
        <f>SUM(D89:H89)</f>
        <v>6</v>
      </c>
      <c r="D89" s="30">
        <f>D92+D105+D106+D111+D112+D113+D114</f>
        <v>0</v>
      </c>
      <c r="E89" s="30">
        <f t="shared" ref="E89:H89" si="0">E92+E104+E105+E106+E111+E112+E113+E114</f>
        <v>0</v>
      </c>
      <c r="F89" s="30">
        <f t="shared" si="0"/>
        <v>2</v>
      </c>
      <c r="G89" s="30">
        <f t="shared" si="0"/>
        <v>3</v>
      </c>
      <c r="H89" s="30">
        <f t="shared" si="0"/>
        <v>1</v>
      </c>
    </row>
    <row r="90" spans="1:8" ht="18" x14ac:dyDescent="0.3">
      <c r="A90" s="31" t="s">
        <v>88</v>
      </c>
      <c r="B90" s="32"/>
      <c r="C90" s="33"/>
      <c r="D90" s="33"/>
      <c r="E90" s="33"/>
      <c r="F90" s="33"/>
      <c r="G90" s="33"/>
      <c r="H90" s="33"/>
    </row>
    <row r="91" spans="1:8" ht="18" x14ac:dyDescent="0.3">
      <c r="A91" s="31" t="s">
        <v>89</v>
      </c>
      <c r="B91" s="32"/>
      <c r="C91" s="33"/>
      <c r="D91" s="33"/>
      <c r="E91" s="33"/>
      <c r="F91" s="33"/>
      <c r="G91" s="33"/>
      <c r="H91" s="33"/>
    </row>
    <row r="92" spans="1:8" ht="18" x14ac:dyDescent="0.3">
      <c r="A92" s="29" t="s">
        <v>90</v>
      </c>
      <c r="B92" s="29">
        <v>402</v>
      </c>
      <c r="C92" s="30">
        <f t="shared" ref="C92:C117" si="1">SUM(D92:H92)</f>
        <v>0</v>
      </c>
      <c r="D92" s="30">
        <f>D95+D96+D98+D99+D100+D102+D103+D104</f>
        <v>0</v>
      </c>
      <c r="E92" s="30">
        <f t="shared" ref="E92:H92" si="2">E95+E96+E98+E99+E100+E102+E103+E104</f>
        <v>0</v>
      </c>
      <c r="F92" s="30">
        <f t="shared" si="2"/>
        <v>0</v>
      </c>
      <c r="G92" s="30">
        <f t="shared" si="2"/>
        <v>0</v>
      </c>
      <c r="H92" s="30">
        <f t="shared" si="2"/>
        <v>0</v>
      </c>
    </row>
    <row r="93" spans="1:8" ht="18" x14ac:dyDescent="0.3">
      <c r="A93" s="31" t="s">
        <v>91</v>
      </c>
      <c r="B93" s="32"/>
      <c r="C93" s="33"/>
      <c r="D93" s="33"/>
      <c r="E93" s="33"/>
      <c r="F93" s="33"/>
      <c r="G93" s="33"/>
      <c r="H93" s="33"/>
    </row>
    <row r="94" spans="1:8" ht="18" x14ac:dyDescent="0.3">
      <c r="A94" s="31" t="s">
        <v>92</v>
      </c>
      <c r="B94" s="34"/>
      <c r="C94" s="33"/>
      <c r="D94" s="33"/>
      <c r="E94" s="33"/>
      <c r="F94" s="33"/>
      <c r="G94" s="33"/>
      <c r="H94" s="33"/>
    </row>
    <row r="95" spans="1:8" ht="18" x14ac:dyDescent="0.3">
      <c r="A95" s="29" t="s">
        <v>93</v>
      </c>
      <c r="B95" s="29">
        <v>403</v>
      </c>
      <c r="C95" s="30">
        <f t="shared" si="1"/>
        <v>0</v>
      </c>
      <c r="D95" s="35"/>
      <c r="E95" s="35"/>
      <c r="F95" s="35"/>
      <c r="G95" s="35"/>
      <c r="H95" s="35"/>
    </row>
    <row r="96" spans="1:8" ht="18" x14ac:dyDescent="0.3">
      <c r="A96" s="29" t="s">
        <v>94</v>
      </c>
      <c r="B96" s="29">
        <v>404</v>
      </c>
      <c r="C96" s="30">
        <f t="shared" si="1"/>
        <v>0</v>
      </c>
      <c r="D96" s="35"/>
      <c r="E96" s="35"/>
      <c r="F96" s="35"/>
      <c r="G96" s="35"/>
      <c r="H96" s="35"/>
    </row>
    <row r="97" spans="1:8" ht="18" x14ac:dyDescent="0.3">
      <c r="A97" s="29" t="s">
        <v>95</v>
      </c>
      <c r="B97" s="29">
        <v>405</v>
      </c>
      <c r="C97" s="30">
        <f t="shared" si="1"/>
        <v>0</v>
      </c>
      <c r="D97" s="30">
        <f t="shared" ref="D97:H97" si="3">D96</f>
        <v>0</v>
      </c>
      <c r="E97" s="30">
        <f t="shared" si="3"/>
        <v>0</v>
      </c>
      <c r="F97" s="30">
        <f t="shared" si="3"/>
        <v>0</v>
      </c>
      <c r="G97" s="30">
        <f t="shared" si="3"/>
        <v>0</v>
      </c>
      <c r="H97" s="30">
        <f t="shared" si="3"/>
        <v>0</v>
      </c>
    </row>
    <row r="98" spans="1:8" ht="18" x14ac:dyDescent="0.3">
      <c r="A98" s="29" t="s">
        <v>96</v>
      </c>
      <c r="B98" s="29">
        <v>406</v>
      </c>
      <c r="C98" s="30">
        <f t="shared" si="1"/>
        <v>0</v>
      </c>
      <c r="D98" s="35"/>
      <c r="E98" s="35"/>
      <c r="F98" s="35"/>
      <c r="G98" s="35"/>
      <c r="H98" s="35"/>
    </row>
    <row r="99" spans="1:8" ht="18" x14ac:dyDescent="0.3">
      <c r="A99" s="29" t="s">
        <v>97</v>
      </c>
      <c r="B99" s="29">
        <v>407</v>
      </c>
      <c r="C99" s="30">
        <f t="shared" si="1"/>
        <v>0</v>
      </c>
      <c r="D99" s="35"/>
      <c r="E99" s="35"/>
      <c r="F99" s="35"/>
      <c r="G99" s="35"/>
      <c r="H99" s="35"/>
    </row>
    <row r="100" spans="1:8" ht="18" x14ac:dyDescent="0.3">
      <c r="A100" s="29" t="s">
        <v>98</v>
      </c>
      <c r="B100" s="29">
        <v>408</v>
      </c>
      <c r="C100" s="30">
        <f t="shared" si="1"/>
        <v>0</v>
      </c>
      <c r="D100" s="35"/>
      <c r="E100" s="35"/>
      <c r="F100" s="35"/>
      <c r="G100" s="35"/>
      <c r="H100" s="35"/>
    </row>
    <row r="101" spans="1:8" ht="18" x14ac:dyDescent="0.3">
      <c r="A101" s="29" t="s">
        <v>99</v>
      </c>
      <c r="B101" s="29">
        <v>409</v>
      </c>
      <c r="C101" s="30">
        <f t="shared" si="1"/>
        <v>0</v>
      </c>
      <c r="D101" s="30">
        <f t="shared" ref="D101:H101" si="4">D100</f>
        <v>0</v>
      </c>
      <c r="E101" s="30">
        <f t="shared" si="4"/>
        <v>0</v>
      </c>
      <c r="F101" s="30">
        <f t="shared" si="4"/>
        <v>0</v>
      </c>
      <c r="G101" s="30">
        <f t="shared" si="4"/>
        <v>0</v>
      </c>
      <c r="H101" s="30">
        <f t="shared" si="4"/>
        <v>0</v>
      </c>
    </row>
    <row r="102" spans="1:8" ht="18" x14ac:dyDescent="0.3">
      <c r="A102" s="29" t="s">
        <v>100</v>
      </c>
      <c r="B102" s="29">
        <v>410</v>
      </c>
      <c r="C102" s="30">
        <f t="shared" si="1"/>
        <v>0</v>
      </c>
      <c r="D102" s="35"/>
      <c r="E102" s="35"/>
      <c r="F102" s="35"/>
      <c r="G102" s="35"/>
      <c r="H102" s="35"/>
    </row>
    <row r="103" spans="1:8" ht="18" x14ac:dyDescent="0.3">
      <c r="A103" s="29" t="s">
        <v>101</v>
      </c>
      <c r="B103" s="29">
        <v>411</v>
      </c>
      <c r="C103" s="30">
        <f t="shared" si="1"/>
        <v>0</v>
      </c>
      <c r="D103" s="30"/>
      <c r="E103" s="30"/>
      <c r="F103" s="30"/>
      <c r="G103" s="30"/>
      <c r="H103" s="30"/>
    </row>
    <row r="104" spans="1:8" ht="18" x14ac:dyDescent="0.3">
      <c r="A104" s="29" t="s">
        <v>102</v>
      </c>
      <c r="B104" s="29">
        <v>412</v>
      </c>
      <c r="C104" s="30">
        <f t="shared" si="1"/>
        <v>0</v>
      </c>
      <c r="D104" s="35"/>
      <c r="E104" s="35"/>
      <c r="F104" s="35"/>
      <c r="G104" s="35"/>
      <c r="H104" s="35"/>
    </row>
    <row r="105" spans="1:8" ht="18" x14ac:dyDescent="0.3">
      <c r="A105" s="29" t="s">
        <v>103</v>
      </c>
      <c r="B105" s="29">
        <v>413</v>
      </c>
      <c r="C105" s="30">
        <f t="shared" si="1"/>
        <v>6</v>
      </c>
      <c r="D105" s="35"/>
      <c r="E105" s="35"/>
      <c r="F105" s="35">
        <v>2</v>
      </c>
      <c r="G105" s="35">
        <v>3</v>
      </c>
      <c r="H105" s="35">
        <v>1</v>
      </c>
    </row>
    <row r="106" spans="1:8" ht="18" x14ac:dyDescent="0.3">
      <c r="A106" s="29" t="s">
        <v>104</v>
      </c>
      <c r="B106" s="29">
        <v>414</v>
      </c>
      <c r="C106" s="30">
        <f t="shared" si="1"/>
        <v>0</v>
      </c>
      <c r="D106" s="30"/>
      <c r="E106" s="30"/>
      <c r="F106" s="30"/>
      <c r="G106" s="30"/>
      <c r="H106" s="30"/>
    </row>
    <row r="107" spans="1:8" ht="18" x14ac:dyDescent="0.3">
      <c r="A107" s="31" t="s">
        <v>105</v>
      </c>
      <c r="B107" s="32"/>
      <c r="C107" s="33"/>
      <c r="D107" s="33"/>
      <c r="E107" s="33"/>
      <c r="F107" s="33"/>
      <c r="G107" s="33"/>
      <c r="H107" s="33"/>
    </row>
    <row r="108" spans="1:8" ht="18" x14ac:dyDescent="0.3">
      <c r="A108" s="29" t="s">
        <v>106</v>
      </c>
      <c r="B108" s="29">
        <v>415</v>
      </c>
      <c r="C108" s="30">
        <f t="shared" si="1"/>
        <v>0</v>
      </c>
      <c r="D108" s="30"/>
      <c r="E108" s="30"/>
      <c r="F108" s="30"/>
      <c r="G108" s="30"/>
      <c r="H108" s="30"/>
    </row>
    <row r="109" spans="1:8" ht="18" x14ac:dyDescent="0.3">
      <c r="A109" s="29" t="s">
        <v>107</v>
      </c>
      <c r="B109" s="29">
        <v>416</v>
      </c>
      <c r="C109" s="30">
        <f t="shared" si="1"/>
        <v>0</v>
      </c>
      <c r="D109" s="30"/>
      <c r="E109" s="30"/>
      <c r="F109" s="30"/>
      <c r="G109" s="30"/>
      <c r="H109" s="30"/>
    </row>
    <row r="110" spans="1:8" ht="18" x14ac:dyDescent="0.3">
      <c r="A110" s="29" t="s">
        <v>108</v>
      </c>
      <c r="B110" s="29">
        <v>417</v>
      </c>
      <c r="C110" s="30">
        <f t="shared" si="1"/>
        <v>0</v>
      </c>
      <c r="D110" s="30"/>
      <c r="E110" s="30"/>
      <c r="F110" s="30"/>
      <c r="G110" s="30"/>
      <c r="H110" s="30"/>
    </row>
    <row r="111" spans="1:8" ht="18" x14ac:dyDescent="0.3">
      <c r="A111" s="29" t="s">
        <v>109</v>
      </c>
      <c r="B111" s="29">
        <v>418</v>
      </c>
      <c r="C111" s="30">
        <f t="shared" si="1"/>
        <v>0</v>
      </c>
      <c r="D111" s="35"/>
      <c r="E111" s="35"/>
      <c r="F111" s="35"/>
      <c r="G111" s="35"/>
      <c r="H111" s="35"/>
    </row>
    <row r="112" spans="1:8" ht="18" x14ac:dyDescent="0.3">
      <c r="A112" s="29" t="s">
        <v>110</v>
      </c>
      <c r="B112" s="29">
        <v>419</v>
      </c>
      <c r="C112" s="30">
        <f t="shared" si="1"/>
        <v>0</v>
      </c>
      <c r="D112" s="30"/>
      <c r="E112" s="30"/>
      <c r="F112" s="30"/>
      <c r="G112" s="30"/>
      <c r="H112" s="30"/>
    </row>
    <row r="113" spans="1:8" ht="18" x14ac:dyDescent="0.3">
      <c r="A113" s="29" t="s">
        <v>111</v>
      </c>
      <c r="B113" s="29">
        <v>420</v>
      </c>
      <c r="C113" s="30">
        <f t="shared" si="1"/>
        <v>0</v>
      </c>
      <c r="D113" s="30"/>
      <c r="E113" s="30"/>
      <c r="F113" s="30"/>
      <c r="G113" s="30"/>
      <c r="H113" s="30"/>
    </row>
    <row r="114" spans="1:8" ht="18" x14ac:dyDescent="0.3">
      <c r="A114" s="29" t="s">
        <v>112</v>
      </c>
      <c r="B114" s="29">
        <v>421</v>
      </c>
      <c r="C114" s="30">
        <f t="shared" si="1"/>
        <v>0</v>
      </c>
      <c r="D114" s="30"/>
      <c r="E114" s="30"/>
      <c r="F114" s="30"/>
      <c r="G114" s="30"/>
      <c r="H114" s="30"/>
    </row>
    <row r="115" spans="1:8" ht="18" x14ac:dyDescent="0.3">
      <c r="A115" s="31" t="s">
        <v>105</v>
      </c>
      <c r="B115" s="31"/>
      <c r="C115" s="33"/>
      <c r="D115" s="33"/>
      <c r="E115" s="33"/>
      <c r="F115" s="33"/>
      <c r="G115" s="33"/>
      <c r="H115" s="33"/>
    </row>
    <row r="116" spans="1:8" ht="18" x14ac:dyDescent="0.3">
      <c r="A116" s="29" t="s">
        <v>113</v>
      </c>
      <c r="B116" s="29">
        <v>422</v>
      </c>
      <c r="C116" s="30">
        <f t="shared" si="1"/>
        <v>0</v>
      </c>
      <c r="D116" s="30"/>
      <c r="E116" s="30"/>
      <c r="F116" s="30"/>
      <c r="G116" s="30"/>
      <c r="H116" s="30"/>
    </row>
    <row r="117" spans="1:8" ht="18" x14ac:dyDescent="0.3">
      <c r="A117" s="29" t="s">
        <v>114</v>
      </c>
      <c r="B117" s="29">
        <v>423</v>
      </c>
      <c r="C117" s="30">
        <f t="shared" si="1"/>
        <v>0</v>
      </c>
      <c r="D117" s="30"/>
      <c r="E117" s="30"/>
      <c r="F117" s="30"/>
      <c r="G117" s="30"/>
      <c r="H117" s="30"/>
    </row>
    <row r="118" spans="1:8" ht="60" customHeight="1" x14ac:dyDescent="0.3">
      <c r="A118" s="135" t="s">
        <v>115</v>
      </c>
      <c r="B118" s="135"/>
      <c r="C118" s="135"/>
      <c r="D118" s="135"/>
      <c r="E118" s="135"/>
      <c r="F118" s="135"/>
      <c r="G118" s="135"/>
      <c r="H118" s="135"/>
    </row>
    <row r="119" spans="1:8" x14ac:dyDescent="0.3">
      <c r="A119" s="137" t="s">
        <v>23</v>
      </c>
      <c r="B119" s="137" t="s">
        <v>3</v>
      </c>
      <c r="C119" s="137" t="s">
        <v>116</v>
      </c>
      <c r="D119" s="138" t="s">
        <v>117</v>
      </c>
      <c r="E119" s="138"/>
      <c r="F119" s="138"/>
      <c r="G119" s="138"/>
      <c r="H119" s="138"/>
    </row>
    <row r="120" spans="1:8" ht="28.8" x14ac:dyDescent="0.3">
      <c r="A120" s="137"/>
      <c r="B120" s="137"/>
      <c r="C120" s="137"/>
      <c r="D120" s="37" t="s">
        <v>118</v>
      </c>
      <c r="E120" s="37" t="s">
        <v>83</v>
      </c>
      <c r="F120" s="37" t="s">
        <v>84</v>
      </c>
      <c r="G120" s="37" t="s">
        <v>85</v>
      </c>
      <c r="H120" s="37" t="s">
        <v>86</v>
      </c>
    </row>
    <row r="121" spans="1:8" x14ac:dyDescent="0.3">
      <c r="A121" s="28" t="s">
        <v>5</v>
      </c>
      <c r="B121" s="28" t="s">
        <v>6</v>
      </c>
      <c r="C121" s="28">
        <v>3</v>
      </c>
      <c r="D121" s="28">
        <v>4</v>
      </c>
      <c r="E121" s="28">
        <v>5</v>
      </c>
      <c r="F121" s="28">
        <v>6</v>
      </c>
      <c r="G121" s="28">
        <v>7</v>
      </c>
      <c r="H121" s="28">
        <v>8</v>
      </c>
    </row>
    <row r="122" spans="1:8" ht="18" x14ac:dyDescent="0.3">
      <c r="A122" s="29" t="s">
        <v>119</v>
      </c>
      <c r="B122" s="29">
        <v>501</v>
      </c>
      <c r="C122" s="30">
        <f>SUM(D122:H122)</f>
        <v>139</v>
      </c>
      <c r="D122" s="30">
        <f>D125+D138+D139+D144+D145+D146+D147</f>
        <v>0</v>
      </c>
      <c r="E122" s="30">
        <f t="shared" ref="E122:H122" si="5">E125+E138+E139+E144+E145+E146+E147</f>
        <v>0</v>
      </c>
      <c r="F122" s="30">
        <f t="shared" si="5"/>
        <v>36</v>
      </c>
      <c r="G122" s="30">
        <f t="shared" si="5"/>
        <v>79</v>
      </c>
      <c r="H122" s="30">
        <f t="shared" si="5"/>
        <v>24</v>
      </c>
    </row>
    <row r="123" spans="1:8" ht="18" x14ac:dyDescent="0.3">
      <c r="A123" s="31" t="s">
        <v>120</v>
      </c>
      <c r="B123" s="31"/>
      <c r="C123" s="33"/>
      <c r="D123" s="33"/>
      <c r="E123" s="33"/>
      <c r="F123" s="33"/>
      <c r="G123" s="33"/>
      <c r="H123" s="33"/>
    </row>
    <row r="124" spans="1:8" ht="18" x14ac:dyDescent="0.3">
      <c r="A124" s="31" t="s">
        <v>89</v>
      </c>
      <c r="B124" s="32"/>
      <c r="C124" s="33"/>
      <c r="D124" s="33"/>
      <c r="E124" s="33"/>
      <c r="F124" s="33"/>
      <c r="G124" s="33"/>
      <c r="H124" s="33"/>
    </row>
    <row r="125" spans="1:8" ht="18" x14ac:dyDescent="0.3">
      <c r="A125" s="29" t="s">
        <v>90</v>
      </c>
      <c r="B125" s="29">
        <v>502</v>
      </c>
      <c r="C125" s="30">
        <f t="shared" ref="C125:C150" si="6">SUM(D125:H125)</f>
        <v>0</v>
      </c>
      <c r="D125" s="30">
        <f>D128+D129+D131+D132+D133+D135+D136+D137</f>
        <v>0</v>
      </c>
      <c r="E125" s="30">
        <f t="shared" ref="E125:H125" si="7">E128+E129+E131+E132+E133+E135+E136+E137</f>
        <v>0</v>
      </c>
      <c r="F125" s="30">
        <f t="shared" si="7"/>
        <v>0</v>
      </c>
      <c r="G125" s="30">
        <f t="shared" si="7"/>
        <v>0</v>
      </c>
      <c r="H125" s="30">
        <f t="shared" si="7"/>
        <v>0</v>
      </c>
    </row>
    <row r="126" spans="1:8" ht="18" x14ac:dyDescent="0.3">
      <c r="A126" s="31" t="s">
        <v>121</v>
      </c>
      <c r="B126" s="31"/>
      <c r="C126" s="33"/>
      <c r="D126" s="33"/>
      <c r="E126" s="33"/>
      <c r="F126" s="33"/>
      <c r="G126" s="33"/>
      <c r="H126" s="33"/>
    </row>
    <row r="127" spans="1:8" ht="18" x14ac:dyDescent="0.3">
      <c r="A127" s="31" t="s">
        <v>92</v>
      </c>
      <c r="B127" s="34"/>
      <c r="C127" s="33"/>
      <c r="D127" s="33"/>
      <c r="E127" s="33"/>
      <c r="F127" s="33"/>
      <c r="G127" s="33"/>
      <c r="H127" s="33"/>
    </row>
    <row r="128" spans="1:8" ht="18" x14ac:dyDescent="0.3">
      <c r="A128" s="29" t="s">
        <v>93</v>
      </c>
      <c r="B128" s="29">
        <v>503</v>
      </c>
      <c r="C128" s="30">
        <f t="shared" si="6"/>
        <v>0</v>
      </c>
      <c r="D128" s="35"/>
      <c r="E128" s="35"/>
      <c r="F128" s="35"/>
      <c r="G128" s="35"/>
      <c r="H128" s="35"/>
    </row>
    <row r="129" spans="1:8" ht="18" x14ac:dyDescent="0.3">
      <c r="A129" s="29" t="s">
        <v>94</v>
      </c>
      <c r="B129" s="29">
        <v>504</v>
      </c>
      <c r="C129" s="30">
        <f t="shared" si="6"/>
        <v>0</v>
      </c>
      <c r="D129" s="35"/>
      <c r="E129" s="35"/>
      <c r="F129" s="35"/>
      <c r="G129" s="35"/>
      <c r="H129" s="35"/>
    </row>
    <row r="130" spans="1:8" ht="18" x14ac:dyDescent="0.3">
      <c r="A130" s="29" t="s">
        <v>95</v>
      </c>
      <c r="B130" s="29">
        <v>505</v>
      </c>
      <c r="C130" s="30">
        <f t="shared" si="6"/>
        <v>0</v>
      </c>
      <c r="D130" s="30">
        <f t="shared" ref="D130:H130" si="8">D129</f>
        <v>0</v>
      </c>
      <c r="E130" s="30">
        <f t="shared" si="8"/>
        <v>0</v>
      </c>
      <c r="F130" s="30">
        <f t="shared" si="8"/>
        <v>0</v>
      </c>
      <c r="G130" s="30">
        <f t="shared" si="8"/>
        <v>0</v>
      </c>
      <c r="H130" s="30">
        <f t="shared" si="8"/>
        <v>0</v>
      </c>
    </row>
    <row r="131" spans="1:8" ht="18" x14ac:dyDescent="0.3">
      <c r="A131" s="29" t="s">
        <v>96</v>
      </c>
      <c r="B131" s="29">
        <v>506</v>
      </c>
      <c r="C131" s="30">
        <f t="shared" si="6"/>
        <v>0</v>
      </c>
      <c r="D131" s="35"/>
      <c r="E131" s="35"/>
      <c r="F131" s="35"/>
      <c r="G131" s="35"/>
      <c r="H131" s="35"/>
    </row>
    <row r="132" spans="1:8" ht="18" x14ac:dyDescent="0.3">
      <c r="A132" s="29" t="s">
        <v>97</v>
      </c>
      <c r="B132" s="29">
        <v>507</v>
      </c>
      <c r="C132" s="30">
        <f t="shared" si="6"/>
        <v>0</v>
      </c>
      <c r="D132" s="35"/>
      <c r="E132" s="35"/>
      <c r="F132" s="35"/>
      <c r="G132" s="35"/>
      <c r="H132" s="35"/>
    </row>
    <row r="133" spans="1:8" ht="18" x14ac:dyDescent="0.3">
      <c r="A133" s="29" t="s">
        <v>98</v>
      </c>
      <c r="B133" s="29">
        <v>508</v>
      </c>
      <c r="C133" s="30">
        <f t="shared" si="6"/>
        <v>0</v>
      </c>
      <c r="D133" s="35"/>
      <c r="E133" s="35"/>
      <c r="F133" s="35"/>
      <c r="G133" s="35"/>
      <c r="H133" s="35"/>
    </row>
    <row r="134" spans="1:8" ht="18" x14ac:dyDescent="0.3">
      <c r="A134" s="29" t="s">
        <v>99</v>
      </c>
      <c r="B134" s="29">
        <v>509</v>
      </c>
      <c r="C134" s="30">
        <f t="shared" si="6"/>
        <v>0</v>
      </c>
      <c r="D134" s="30">
        <f t="shared" ref="D134:H134" si="9">D133</f>
        <v>0</v>
      </c>
      <c r="E134" s="30">
        <f t="shared" si="9"/>
        <v>0</v>
      </c>
      <c r="F134" s="30">
        <f t="shared" si="9"/>
        <v>0</v>
      </c>
      <c r="G134" s="30">
        <f t="shared" si="9"/>
        <v>0</v>
      </c>
      <c r="H134" s="30">
        <f t="shared" si="9"/>
        <v>0</v>
      </c>
    </row>
    <row r="135" spans="1:8" ht="18" x14ac:dyDescent="0.3">
      <c r="A135" s="29" t="s">
        <v>100</v>
      </c>
      <c r="B135" s="29">
        <v>510</v>
      </c>
      <c r="C135" s="30">
        <f t="shared" si="6"/>
        <v>0</v>
      </c>
      <c r="D135" s="35"/>
      <c r="E135" s="35"/>
      <c r="F135" s="35"/>
      <c r="G135" s="35"/>
      <c r="H135" s="35"/>
    </row>
    <row r="136" spans="1:8" ht="18" x14ac:dyDescent="0.3">
      <c r="A136" s="29" t="s">
        <v>101</v>
      </c>
      <c r="B136" s="29">
        <v>511</v>
      </c>
      <c r="C136" s="30">
        <f t="shared" si="6"/>
        <v>0</v>
      </c>
      <c r="D136" s="30"/>
      <c r="E136" s="30"/>
      <c r="F136" s="30"/>
      <c r="G136" s="30"/>
      <c r="H136" s="30"/>
    </row>
    <row r="137" spans="1:8" ht="18" x14ac:dyDescent="0.3">
      <c r="A137" s="29" t="s">
        <v>102</v>
      </c>
      <c r="B137" s="29">
        <v>512</v>
      </c>
      <c r="C137" s="30">
        <f t="shared" si="6"/>
        <v>0</v>
      </c>
      <c r="D137" s="35"/>
      <c r="E137" s="35"/>
      <c r="F137" s="35"/>
      <c r="G137" s="35"/>
      <c r="H137" s="35"/>
    </row>
    <row r="138" spans="1:8" ht="18" x14ac:dyDescent="0.3">
      <c r="A138" s="29" t="s">
        <v>103</v>
      </c>
      <c r="B138" s="29">
        <v>513</v>
      </c>
      <c r="C138" s="30">
        <f t="shared" si="6"/>
        <v>139</v>
      </c>
      <c r="D138" s="35"/>
      <c r="E138" s="35"/>
      <c r="F138" s="35">
        <v>36</v>
      </c>
      <c r="G138" s="35">
        <v>79</v>
      </c>
      <c r="H138" s="35">
        <v>24</v>
      </c>
    </row>
    <row r="139" spans="1:8" ht="18" x14ac:dyDescent="0.3">
      <c r="A139" s="29" t="s">
        <v>104</v>
      </c>
      <c r="B139" s="29">
        <v>514</v>
      </c>
      <c r="C139" s="30">
        <f t="shared" si="6"/>
        <v>0</v>
      </c>
      <c r="D139" s="30"/>
      <c r="E139" s="30"/>
      <c r="F139" s="30"/>
      <c r="G139" s="30"/>
      <c r="H139" s="30"/>
    </row>
    <row r="140" spans="1:8" ht="18" x14ac:dyDescent="0.3">
      <c r="A140" s="31" t="s">
        <v>105</v>
      </c>
      <c r="B140" s="32"/>
      <c r="C140" s="33"/>
      <c r="D140" s="33"/>
      <c r="E140" s="33"/>
      <c r="F140" s="33"/>
      <c r="G140" s="33"/>
      <c r="H140" s="33"/>
    </row>
    <row r="141" spans="1:8" ht="18" x14ac:dyDescent="0.3">
      <c r="A141" s="29" t="s">
        <v>106</v>
      </c>
      <c r="B141" s="29">
        <v>515</v>
      </c>
      <c r="C141" s="30">
        <f t="shared" si="6"/>
        <v>0</v>
      </c>
      <c r="D141" s="30"/>
      <c r="E141" s="30"/>
      <c r="F141" s="30"/>
      <c r="G141" s="30"/>
      <c r="H141" s="30"/>
    </row>
    <row r="142" spans="1:8" ht="18" x14ac:dyDescent="0.3">
      <c r="A142" s="29" t="s">
        <v>107</v>
      </c>
      <c r="B142" s="29">
        <v>516</v>
      </c>
      <c r="C142" s="30">
        <f t="shared" si="6"/>
        <v>0</v>
      </c>
      <c r="D142" s="30"/>
      <c r="E142" s="30"/>
      <c r="F142" s="30"/>
      <c r="G142" s="30"/>
      <c r="H142" s="30"/>
    </row>
    <row r="143" spans="1:8" ht="18" x14ac:dyDescent="0.3">
      <c r="A143" s="29" t="s">
        <v>108</v>
      </c>
      <c r="B143" s="29">
        <v>517</v>
      </c>
      <c r="C143" s="30">
        <f t="shared" si="6"/>
        <v>0</v>
      </c>
      <c r="D143" s="30"/>
      <c r="E143" s="30"/>
      <c r="F143" s="30"/>
      <c r="G143" s="30"/>
      <c r="H143" s="30"/>
    </row>
    <row r="144" spans="1:8" ht="18" x14ac:dyDescent="0.3">
      <c r="A144" s="29" t="s">
        <v>109</v>
      </c>
      <c r="B144" s="29">
        <v>518</v>
      </c>
      <c r="C144" s="30">
        <f t="shared" si="6"/>
        <v>0</v>
      </c>
      <c r="D144" s="35"/>
      <c r="E144" s="35"/>
      <c r="F144" s="35"/>
      <c r="G144" s="35"/>
      <c r="H144" s="35"/>
    </row>
    <row r="145" spans="1:34" ht="18" x14ac:dyDescent="0.3">
      <c r="A145" s="29" t="s">
        <v>110</v>
      </c>
      <c r="B145" s="29">
        <v>519</v>
      </c>
      <c r="C145" s="30">
        <f t="shared" si="6"/>
        <v>0</v>
      </c>
      <c r="D145" s="30"/>
      <c r="E145" s="30"/>
      <c r="F145" s="30"/>
      <c r="G145" s="30"/>
      <c r="H145" s="30"/>
    </row>
    <row r="146" spans="1:34" ht="18" x14ac:dyDescent="0.3">
      <c r="A146" s="29" t="s">
        <v>111</v>
      </c>
      <c r="B146" s="29">
        <v>520</v>
      </c>
      <c r="C146" s="30">
        <f t="shared" si="6"/>
        <v>0</v>
      </c>
      <c r="D146" s="30"/>
      <c r="E146" s="30"/>
      <c r="F146" s="30"/>
      <c r="G146" s="30"/>
      <c r="H146" s="30"/>
    </row>
    <row r="147" spans="1:34" ht="18" x14ac:dyDescent="0.3">
      <c r="A147" s="29" t="s">
        <v>112</v>
      </c>
      <c r="B147" s="29">
        <v>521</v>
      </c>
      <c r="C147" s="30">
        <f t="shared" si="6"/>
        <v>0</v>
      </c>
      <c r="D147" s="30"/>
      <c r="E147" s="30"/>
      <c r="F147" s="30"/>
      <c r="G147" s="30"/>
      <c r="H147" s="30"/>
    </row>
    <row r="148" spans="1:34" ht="18" x14ac:dyDescent="0.3">
      <c r="A148" s="31" t="s">
        <v>105</v>
      </c>
      <c r="B148" s="32"/>
      <c r="C148" s="33"/>
      <c r="D148" s="33"/>
      <c r="E148" s="33"/>
      <c r="F148" s="33"/>
      <c r="G148" s="33"/>
      <c r="H148" s="33"/>
    </row>
    <row r="149" spans="1:34" ht="18" x14ac:dyDescent="0.3">
      <c r="A149" s="29" t="s">
        <v>113</v>
      </c>
      <c r="B149" s="29">
        <v>522</v>
      </c>
      <c r="C149" s="30">
        <f t="shared" si="6"/>
        <v>0</v>
      </c>
      <c r="D149" s="30"/>
      <c r="E149" s="30"/>
      <c r="F149" s="30"/>
      <c r="G149" s="30"/>
      <c r="H149" s="30"/>
    </row>
    <row r="150" spans="1:34" ht="18" x14ac:dyDescent="0.3">
      <c r="A150" s="29" t="s">
        <v>114</v>
      </c>
      <c r="B150" s="29">
        <v>523</v>
      </c>
      <c r="C150" s="30">
        <f t="shared" si="6"/>
        <v>0</v>
      </c>
      <c r="D150" s="30"/>
      <c r="E150" s="30"/>
      <c r="F150" s="30"/>
      <c r="G150" s="30"/>
      <c r="H150" s="30"/>
    </row>
    <row r="151" spans="1:34" ht="67.5" customHeight="1" x14ac:dyDescent="0.3">
      <c r="A151" s="135" t="s">
        <v>122</v>
      </c>
      <c r="B151" s="135"/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</row>
    <row r="152" spans="1:34" ht="15.75" customHeight="1" x14ac:dyDescent="0.3">
      <c r="A152" s="163" t="s">
        <v>23</v>
      </c>
      <c r="B152" s="150" t="s">
        <v>3</v>
      </c>
      <c r="C152" s="150" t="s">
        <v>123</v>
      </c>
      <c r="D152" s="150" t="s">
        <v>124</v>
      </c>
      <c r="E152" s="150"/>
      <c r="F152" s="150"/>
      <c r="G152" s="150"/>
      <c r="H152" s="150"/>
      <c r="I152" s="151" t="s">
        <v>125</v>
      </c>
      <c r="J152" s="151"/>
      <c r="K152" s="151"/>
      <c r="L152" s="151"/>
      <c r="M152" s="151"/>
      <c r="S152" s="4"/>
      <c r="T152" s="4"/>
      <c r="U152" s="4"/>
      <c r="AF152" s="36"/>
      <c r="AG152" s="36"/>
      <c r="AH152" s="36"/>
    </row>
    <row r="153" spans="1:34" ht="83.25" customHeight="1" x14ac:dyDescent="0.3">
      <c r="A153" s="163"/>
      <c r="B153" s="150"/>
      <c r="C153" s="150"/>
      <c r="D153" s="38" t="s">
        <v>118</v>
      </c>
      <c r="E153" s="38" t="s">
        <v>83</v>
      </c>
      <c r="F153" s="38" t="s">
        <v>84</v>
      </c>
      <c r="G153" s="38" t="s">
        <v>85</v>
      </c>
      <c r="H153" s="38" t="s">
        <v>86</v>
      </c>
      <c r="I153" s="38" t="s">
        <v>126</v>
      </c>
      <c r="J153" s="38" t="s">
        <v>127</v>
      </c>
      <c r="K153" s="38" t="s">
        <v>128</v>
      </c>
      <c r="L153" s="26" t="s">
        <v>129</v>
      </c>
      <c r="M153" s="38" t="s">
        <v>130</v>
      </c>
      <c r="S153" s="4"/>
      <c r="T153" s="4"/>
      <c r="U153" s="4"/>
      <c r="AF153" s="36"/>
      <c r="AG153" s="36"/>
      <c r="AH153" s="36"/>
    </row>
    <row r="154" spans="1:34" x14ac:dyDescent="0.3">
      <c r="A154" s="28" t="s">
        <v>5</v>
      </c>
      <c r="B154" s="28" t="s">
        <v>6</v>
      </c>
      <c r="C154" s="28">
        <v>3</v>
      </c>
      <c r="D154" s="28">
        <v>4</v>
      </c>
      <c r="E154" s="28">
        <v>5</v>
      </c>
      <c r="F154" s="28">
        <v>6</v>
      </c>
      <c r="G154" s="28">
        <v>7</v>
      </c>
      <c r="H154" s="28">
        <v>8</v>
      </c>
      <c r="I154" s="26">
        <v>9</v>
      </c>
      <c r="J154" s="26">
        <v>10</v>
      </c>
      <c r="K154" s="26">
        <v>11</v>
      </c>
      <c r="L154" s="28">
        <v>12</v>
      </c>
      <c r="M154" s="28">
        <v>13</v>
      </c>
      <c r="S154" s="4"/>
      <c r="T154" s="4"/>
      <c r="U154" s="4"/>
      <c r="AF154" s="36"/>
      <c r="AG154" s="36"/>
      <c r="AH154" s="36"/>
    </row>
    <row r="155" spans="1:34" ht="18" x14ac:dyDescent="0.3">
      <c r="A155" s="29" t="s">
        <v>131</v>
      </c>
      <c r="B155" s="29">
        <v>601</v>
      </c>
      <c r="C155" s="30">
        <f>SUM(D155:H155)</f>
        <v>139</v>
      </c>
      <c r="D155" s="30">
        <f>D158+D170+D171+D172+D177+D178+D179+D180</f>
        <v>0</v>
      </c>
      <c r="E155" s="30">
        <f t="shared" ref="E155:M155" si="10">E158+E170+E171+E172+E177+E178+E179+E180</f>
        <v>0</v>
      </c>
      <c r="F155" s="30">
        <f t="shared" si="10"/>
        <v>36</v>
      </c>
      <c r="G155" s="30">
        <f t="shared" si="10"/>
        <v>79</v>
      </c>
      <c r="H155" s="30">
        <f t="shared" si="10"/>
        <v>24</v>
      </c>
      <c r="I155" s="30">
        <f t="shared" si="10"/>
        <v>10</v>
      </c>
      <c r="J155" s="30">
        <f t="shared" si="10"/>
        <v>0</v>
      </c>
      <c r="K155" s="30">
        <f t="shared" si="10"/>
        <v>0</v>
      </c>
      <c r="L155" s="30">
        <f t="shared" si="10"/>
        <v>0</v>
      </c>
      <c r="M155" s="30">
        <f t="shared" si="10"/>
        <v>0</v>
      </c>
      <c r="N155" s="39" t="b">
        <f>AND(C30=C155)</f>
        <v>1</v>
      </c>
      <c r="S155" s="4"/>
      <c r="T155" s="4"/>
      <c r="U155" s="4"/>
      <c r="AF155" s="36"/>
      <c r="AG155" s="36"/>
      <c r="AH155" s="36"/>
    </row>
    <row r="156" spans="1:34" ht="18" x14ac:dyDescent="0.3">
      <c r="A156" s="31" t="s">
        <v>132</v>
      </c>
      <c r="B156" s="31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S156" s="4"/>
      <c r="T156" s="4"/>
      <c r="U156" s="4"/>
      <c r="AF156" s="36"/>
      <c r="AG156" s="36"/>
      <c r="AH156" s="36"/>
    </row>
    <row r="157" spans="1:34" ht="18" x14ac:dyDescent="0.3">
      <c r="A157" s="31" t="s">
        <v>89</v>
      </c>
      <c r="B157" s="32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S157" s="4"/>
      <c r="T157" s="4"/>
      <c r="U157" s="4"/>
      <c r="AF157" s="36"/>
      <c r="AG157" s="36"/>
      <c r="AH157" s="36"/>
    </row>
    <row r="158" spans="1:34" ht="18" x14ac:dyDescent="0.3">
      <c r="A158" s="29" t="s">
        <v>90</v>
      </c>
      <c r="B158" s="29">
        <v>602</v>
      </c>
      <c r="C158" s="30">
        <f t="shared" ref="C158:C183" si="11">SUM(D158:H158)</f>
        <v>0</v>
      </c>
      <c r="D158" s="30">
        <f>D161+D162+D164+D165+D166+D168+D169+D170</f>
        <v>0</v>
      </c>
      <c r="E158" s="30">
        <f t="shared" ref="E158:M158" si="12">E161+E162+E164+E165+E166+E168+E169+E170</f>
        <v>0</v>
      </c>
      <c r="F158" s="30">
        <f t="shared" si="12"/>
        <v>0</v>
      </c>
      <c r="G158" s="30">
        <f t="shared" si="12"/>
        <v>0</v>
      </c>
      <c r="H158" s="30">
        <f t="shared" si="12"/>
        <v>0</v>
      </c>
      <c r="I158" s="30">
        <f t="shared" si="12"/>
        <v>0</v>
      </c>
      <c r="J158" s="30">
        <f t="shared" si="12"/>
        <v>0</v>
      </c>
      <c r="K158" s="30">
        <f t="shared" si="12"/>
        <v>0</v>
      </c>
      <c r="L158" s="30">
        <f t="shared" si="12"/>
        <v>0</v>
      </c>
      <c r="M158" s="30">
        <f t="shared" si="12"/>
        <v>0</v>
      </c>
      <c r="S158" s="4"/>
      <c r="T158" s="4"/>
      <c r="U158" s="4"/>
      <c r="AF158" s="36"/>
      <c r="AG158" s="36"/>
      <c r="AH158" s="36"/>
    </row>
    <row r="159" spans="1:34" ht="18" x14ac:dyDescent="0.3">
      <c r="A159" s="31" t="s">
        <v>133</v>
      </c>
      <c r="B159" s="31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S159" s="4"/>
      <c r="T159" s="4"/>
      <c r="U159" s="4"/>
      <c r="AF159" s="36"/>
      <c r="AG159" s="36"/>
      <c r="AH159" s="36"/>
    </row>
    <row r="160" spans="1:34" ht="18" x14ac:dyDescent="0.3">
      <c r="A160" s="31" t="s">
        <v>92</v>
      </c>
      <c r="B160" s="34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S160" s="4"/>
      <c r="T160" s="4"/>
      <c r="U160" s="4"/>
      <c r="AF160" s="36"/>
      <c r="AG160" s="36"/>
      <c r="AH160" s="36"/>
    </row>
    <row r="161" spans="1:34" ht="18" x14ac:dyDescent="0.3">
      <c r="A161" s="29" t="s">
        <v>93</v>
      </c>
      <c r="B161" s="29">
        <v>603</v>
      </c>
      <c r="C161" s="30">
        <f t="shared" si="11"/>
        <v>0</v>
      </c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S161" s="4"/>
      <c r="T161" s="4"/>
      <c r="U161" s="4"/>
      <c r="AF161" s="36"/>
      <c r="AG161" s="36"/>
      <c r="AH161" s="36"/>
    </row>
    <row r="162" spans="1:34" ht="18" x14ac:dyDescent="0.3">
      <c r="A162" s="29" t="s">
        <v>94</v>
      </c>
      <c r="B162" s="29">
        <v>604</v>
      </c>
      <c r="C162" s="30">
        <f t="shared" si="11"/>
        <v>0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S162" s="4"/>
      <c r="T162" s="4"/>
      <c r="U162" s="4"/>
      <c r="AF162" s="36"/>
      <c r="AG162" s="36"/>
      <c r="AH162" s="36"/>
    </row>
    <row r="163" spans="1:34" ht="18" x14ac:dyDescent="0.3">
      <c r="A163" s="29" t="s">
        <v>95</v>
      </c>
      <c r="B163" s="29">
        <v>605</v>
      </c>
      <c r="C163" s="30">
        <f t="shared" si="11"/>
        <v>0</v>
      </c>
      <c r="D163" s="30">
        <f>D162</f>
        <v>0</v>
      </c>
      <c r="E163" s="30">
        <f t="shared" ref="E163:M163" si="13">E162</f>
        <v>0</v>
      </c>
      <c r="F163" s="30">
        <f t="shared" si="13"/>
        <v>0</v>
      </c>
      <c r="G163" s="30">
        <f t="shared" si="13"/>
        <v>0</v>
      </c>
      <c r="H163" s="30">
        <f t="shared" si="13"/>
        <v>0</v>
      </c>
      <c r="I163" s="30">
        <f t="shared" si="13"/>
        <v>0</v>
      </c>
      <c r="J163" s="30">
        <f t="shared" si="13"/>
        <v>0</v>
      </c>
      <c r="K163" s="30">
        <f t="shared" si="13"/>
        <v>0</v>
      </c>
      <c r="L163" s="30">
        <f t="shared" si="13"/>
        <v>0</v>
      </c>
      <c r="M163" s="30">
        <f t="shared" si="13"/>
        <v>0</v>
      </c>
      <c r="S163" s="4"/>
      <c r="T163" s="4"/>
      <c r="U163" s="4"/>
      <c r="AF163" s="36"/>
      <c r="AG163" s="36"/>
      <c r="AH163" s="36"/>
    </row>
    <row r="164" spans="1:34" ht="18" x14ac:dyDescent="0.3">
      <c r="A164" s="29" t="s">
        <v>96</v>
      </c>
      <c r="B164" s="29">
        <v>606</v>
      </c>
      <c r="C164" s="30">
        <f t="shared" si="11"/>
        <v>0</v>
      </c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S164" s="4"/>
      <c r="T164" s="4"/>
      <c r="U164" s="4"/>
      <c r="AF164" s="36"/>
      <c r="AG164" s="36"/>
      <c r="AH164" s="36"/>
    </row>
    <row r="165" spans="1:34" ht="18" x14ac:dyDescent="0.3">
      <c r="A165" s="29" t="s">
        <v>97</v>
      </c>
      <c r="B165" s="29">
        <v>607</v>
      </c>
      <c r="C165" s="30">
        <f t="shared" si="11"/>
        <v>0</v>
      </c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S165" s="4"/>
      <c r="T165" s="4"/>
      <c r="U165" s="4"/>
      <c r="AF165" s="36"/>
      <c r="AG165" s="36"/>
      <c r="AH165" s="36"/>
    </row>
    <row r="166" spans="1:34" ht="18" x14ac:dyDescent="0.3">
      <c r="A166" s="29" t="s">
        <v>98</v>
      </c>
      <c r="B166" s="29">
        <v>608</v>
      </c>
      <c r="C166" s="30">
        <f t="shared" si="11"/>
        <v>0</v>
      </c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S166" s="4"/>
      <c r="T166" s="4"/>
      <c r="U166" s="4"/>
      <c r="AF166" s="36"/>
      <c r="AG166" s="36"/>
      <c r="AH166" s="36"/>
    </row>
    <row r="167" spans="1:34" ht="18" x14ac:dyDescent="0.3">
      <c r="A167" s="29" t="s">
        <v>99</v>
      </c>
      <c r="B167" s="29">
        <v>609</v>
      </c>
      <c r="C167" s="30">
        <f t="shared" si="11"/>
        <v>0</v>
      </c>
      <c r="D167" s="30">
        <f>D166</f>
        <v>0</v>
      </c>
      <c r="E167" s="30">
        <f t="shared" ref="E167:M167" si="14">E166</f>
        <v>0</v>
      </c>
      <c r="F167" s="30">
        <f t="shared" si="14"/>
        <v>0</v>
      </c>
      <c r="G167" s="30">
        <f t="shared" si="14"/>
        <v>0</v>
      </c>
      <c r="H167" s="30">
        <f t="shared" si="14"/>
        <v>0</v>
      </c>
      <c r="I167" s="30">
        <f t="shared" si="14"/>
        <v>0</v>
      </c>
      <c r="J167" s="30">
        <f t="shared" si="14"/>
        <v>0</v>
      </c>
      <c r="K167" s="30">
        <f t="shared" si="14"/>
        <v>0</v>
      </c>
      <c r="L167" s="30">
        <f t="shared" si="14"/>
        <v>0</v>
      </c>
      <c r="M167" s="30">
        <f t="shared" si="14"/>
        <v>0</v>
      </c>
      <c r="S167" s="4"/>
      <c r="T167" s="4"/>
      <c r="U167" s="4"/>
      <c r="AF167" s="36"/>
      <c r="AG167" s="36"/>
      <c r="AH167" s="36"/>
    </row>
    <row r="168" spans="1:34" ht="18" x14ac:dyDescent="0.3">
      <c r="A168" s="29" t="s">
        <v>100</v>
      </c>
      <c r="B168" s="29">
        <v>610</v>
      </c>
      <c r="C168" s="30">
        <f t="shared" si="11"/>
        <v>0</v>
      </c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S168" s="4"/>
      <c r="T168" s="4"/>
      <c r="U168" s="4"/>
      <c r="AF168" s="36"/>
      <c r="AG168" s="36"/>
      <c r="AH168" s="36"/>
    </row>
    <row r="169" spans="1:34" ht="18" x14ac:dyDescent="0.3">
      <c r="A169" s="29" t="s">
        <v>101</v>
      </c>
      <c r="B169" s="29">
        <v>611</v>
      </c>
      <c r="C169" s="30">
        <f t="shared" si="11"/>
        <v>0</v>
      </c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S169" s="4"/>
      <c r="T169" s="4"/>
      <c r="U169" s="4"/>
      <c r="AF169" s="36"/>
      <c r="AG169" s="36"/>
      <c r="AH169" s="36"/>
    </row>
    <row r="170" spans="1:34" ht="18" x14ac:dyDescent="0.3">
      <c r="A170" s="29" t="s">
        <v>102</v>
      </c>
      <c r="B170" s="29">
        <v>612</v>
      </c>
      <c r="C170" s="30">
        <f t="shared" si="11"/>
        <v>0</v>
      </c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S170" s="4"/>
      <c r="T170" s="4"/>
      <c r="U170" s="4"/>
      <c r="AF170" s="36"/>
      <c r="AG170" s="36"/>
      <c r="AH170" s="36"/>
    </row>
    <row r="171" spans="1:34" ht="18" x14ac:dyDescent="0.3">
      <c r="A171" s="29" t="s">
        <v>103</v>
      </c>
      <c r="B171" s="29">
        <v>613</v>
      </c>
      <c r="C171" s="30">
        <f t="shared" si="11"/>
        <v>139</v>
      </c>
      <c r="D171" s="35">
        <v>0</v>
      </c>
      <c r="E171" s="35">
        <v>0</v>
      </c>
      <c r="F171" s="35">
        <v>36</v>
      </c>
      <c r="G171" s="35">
        <v>79</v>
      </c>
      <c r="H171" s="35">
        <v>24</v>
      </c>
      <c r="I171" s="35">
        <v>10</v>
      </c>
      <c r="J171" s="35"/>
      <c r="K171" s="35"/>
      <c r="L171" s="35">
        <v>0</v>
      </c>
      <c r="M171" s="35"/>
      <c r="S171" s="4"/>
      <c r="T171" s="4"/>
      <c r="U171" s="4"/>
      <c r="AF171" s="36"/>
      <c r="AG171" s="36"/>
      <c r="AH171" s="36"/>
    </row>
    <row r="172" spans="1:34" ht="18" x14ac:dyDescent="0.3">
      <c r="A172" s="29" t="s">
        <v>104</v>
      </c>
      <c r="B172" s="29">
        <v>614</v>
      </c>
      <c r="C172" s="30">
        <f t="shared" si="11"/>
        <v>0</v>
      </c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S172" s="4"/>
      <c r="T172" s="4"/>
      <c r="U172" s="4"/>
      <c r="AF172" s="36"/>
      <c r="AG172" s="36"/>
      <c r="AH172" s="36"/>
    </row>
    <row r="173" spans="1:34" ht="18" x14ac:dyDescent="0.3">
      <c r="A173" s="31" t="s">
        <v>105</v>
      </c>
      <c r="B173" s="34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S173" s="4"/>
      <c r="T173" s="4"/>
      <c r="U173" s="4"/>
      <c r="AF173" s="36"/>
      <c r="AG173" s="36"/>
      <c r="AH173" s="36"/>
    </row>
    <row r="174" spans="1:34" ht="18" x14ac:dyDescent="0.3">
      <c r="A174" s="29" t="s">
        <v>106</v>
      </c>
      <c r="B174" s="29">
        <v>615</v>
      </c>
      <c r="C174" s="30">
        <f t="shared" si="11"/>
        <v>0</v>
      </c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S174" s="4"/>
      <c r="T174" s="4"/>
      <c r="U174" s="4"/>
      <c r="AF174" s="36"/>
      <c r="AG174" s="36"/>
      <c r="AH174" s="36"/>
    </row>
    <row r="175" spans="1:34" ht="18" x14ac:dyDescent="0.3">
      <c r="A175" s="29" t="s">
        <v>107</v>
      </c>
      <c r="B175" s="29">
        <v>616</v>
      </c>
      <c r="C175" s="30">
        <f t="shared" si="11"/>
        <v>0</v>
      </c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S175" s="4"/>
      <c r="T175" s="4"/>
      <c r="U175" s="4"/>
      <c r="AF175" s="36"/>
      <c r="AG175" s="36"/>
      <c r="AH175" s="36"/>
    </row>
    <row r="176" spans="1:34" ht="18" x14ac:dyDescent="0.3">
      <c r="A176" s="29" t="s">
        <v>108</v>
      </c>
      <c r="B176" s="29">
        <v>617</v>
      </c>
      <c r="C176" s="30">
        <f t="shared" si="11"/>
        <v>0</v>
      </c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S176" s="4"/>
      <c r="T176" s="4"/>
      <c r="U176" s="4"/>
      <c r="AF176" s="36"/>
      <c r="AG176" s="36"/>
      <c r="AH176" s="36"/>
    </row>
    <row r="177" spans="1:34" ht="18" x14ac:dyDescent="0.3">
      <c r="A177" s="29" t="s">
        <v>109</v>
      </c>
      <c r="B177" s="29">
        <v>618</v>
      </c>
      <c r="C177" s="30">
        <f t="shared" si="11"/>
        <v>0</v>
      </c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S177" s="4"/>
      <c r="T177" s="4"/>
      <c r="U177" s="4"/>
      <c r="AF177" s="36"/>
      <c r="AG177" s="36"/>
      <c r="AH177" s="36"/>
    </row>
    <row r="178" spans="1:34" ht="18" x14ac:dyDescent="0.3">
      <c r="A178" s="29" t="s">
        <v>110</v>
      </c>
      <c r="B178" s="29">
        <v>619</v>
      </c>
      <c r="C178" s="30">
        <f t="shared" si="11"/>
        <v>0</v>
      </c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S178" s="4"/>
      <c r="T178" s="4"/>
      <c r="U178" s="4"/>
      <c r="AF178" s="36"/>
      <c r="AG178" s="36"/>
      <c r="AH178" s="36"/>
    </row>
    <row r="179" spans="1:34" ht="18" x14ac:dyDescent="0.3">
      <c r="A179" s="29" t="s">
        <v>111</v>
      </c>
      <c r="B179" s="29">
        <v>620</v>
      </c>
      <c r="C179" s="30">
        <f t="shared" si="11"/>
        <v>0</v>
      </c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S179" s="4"/>
      <c r="T179" s="4"/>
      <c r="U179" s="4"/>
      <c r="AF179" s="36"/>
      <c r="AG179" s="36"/>
      <c r="AH179" s="36"/>
    </row>
    <row r="180" spans="1:34" ht="18" x14ac:dyDescent="0.3">
      <c r="A180" s="29" t="s">
        <v>112</v>
      </c>
      <c r="B180" s="29">
        <v>621</v>
      </c>
      <c r="C180" s="30">
        <f t="shared" si="11"/>
        <v>0</v>
      </c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S180" s="4"/>
      <c r="T180" s="4"/>
      <c r="U180" s="4"/>
      <c r="AF180" s="36"/>
      <c r="AG180" s="36"/>
      <c r="AH180" s="36"/>
    </row>
    <row r="181" spans="1:34" ht="18" x14ac:dyDescent="0.3">
      <c r="A181" s="31" t="s">
        <v>105</v>
      </c>
      <c r="B181" s="34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S181" s="4"/>
      <c r="T181" s="4"/>
      <c r="U181" s="4"/>
      <c r="AF181" s="36"/>
      <c r="AG181" s="36"/>
      <c r="AH181" s="36"/>
    </row>
    <row r="182" spans="1:34" ht="18" x14ac:dyDescent="0.3">
      <c r="A182" s="29" t="s">
        <v>113</v>
      </c>
      <c r="B182" s="29">
        <v>622</v>
      </c>
      <c r="C182" s="30">
        <f t="shared" si="11"/>
        <v>0</v>
      </c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S182" s="4"/>
      <c r="T182" s="4"/>
      <c r="U182" s="4"/>
      <c r="AF182" s="36"/>
      <c r="AG182" s="36"/>
      <c r="AH182" s="36"/>
    </row>
    <row r="183" spans="1:34" ht="18" x14ac:dyDescent="0.3">
      <c r="A183" s="29" t="s">
        <v>114</v>
      </c>
      <c r="B183" s="29">
        <v>623</v>
      </c>
      <c r="C183" s="30">
        <f t="shared" si="11"/>
        <v>0</v>
      </c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S183" s="4"/>
      <c r="T183" s="4"/>
      <c r="U183" s="4"/>
      <c r="AF183" s="36"/>
      <c r="AG183" s="36"/>
      <c r="AH183" s="36"/>
    </row>
    <row r="184" spans="1:34" ht="57.75" customHeight="1" x14ac:dyDescent="0.3">
      <c r="A184" s="161" t="s">
        <v>134</v>
      </c>
      <c r="B184" s="162"/>
      <c r="C184" s="162"/>
      <c r="D184" s="162"/>
      <c r="E184" s="162"/>
      <c r="F184" s="162"/>
      <c r="G184" s="162"/>
      <c r="H184" s="162"/>
      <c r="I184" s="162"/>
      <c r="J184" s="162"/>
      <c r="K184" s="162"/>
    </row>
    <row r="185" spans="1:34" ht="15" customHeight="1" x14ac:dyDescent="0.3">
      <c r="A185" s="152" t="s">
        <v>23</v>
      </c>
      <c r="B185" s="137" t="s">
        <v>3</v>
      </c>
      <c r="C185" s="137" t="s">
        <v>135</v>
      </c>
      <c r="D185" s="137" t="s">
        <v>136</v>
      </c>
      <c r="E185" s="137"/>
      <c r="F185" s="137"/>
      <c r="G185" s="137"/>
      <c r="H185" s="137"/>
      <c r="I185" s="137"/>
      <c r="J185" s="137"/>
      <c r="K185" s="137"/>
    </row>
    <row r="186" spans="1:34" ht="43.2" x14ac:dyDescent="0.3">
      <c r="A186" s="152"/>
      <c r="B186" s="137"/>
      <c r="C186" s="137"/>
      <c r="D186" s="37" t="s">
        <v>137</v>
      </c>
      <c r="E186" s="37" t="s">
        <v>138</v>
      </c>
      <c r="F186" s="37" t="s">
        <v>139</v>
      </c>
      <c r="G186" s="37" t="s">
        <v>140</v>
      </c>
      <c r="H186" s="37" t="s">
        <v>141</v>
      </c>
      <c r="I186" s="37" t="s">
        <v>142</v>
      </c>
      <c r="J186" s="37" t="s">
        <v>143</v>
      </c>
      <c r="K186" s="37" t="s">
        <v>144</v>
      </c>
    </row>
    <row r="187" spans="1:34" x14ac:dyDescent="0.3">
      <c r="A187" s="28" t="s">
        <v>5</v>
      </c>
      <c r="B187" s="28" t="s">
        <v>6</v>
      </c>
      <c r="C187" s="28">
        <v>3</v>
      </c>
      <c r="D187" s="37">
        <v>4</v>
      </c>
      <c r="E187" s="37">
        <v>5</v>
      </c>
      <c r="F187" s="37">
        <v>6</v>
      </c>
      <c r="G187" s="37">
        <v>7</v>
      </c>
      <c r="H187" s="37">
        <v>8</v>
      </c>
      <c r="I187" s="37">
        <v>9</v>
      </c>
      <c r="J187" s="37">
        <v>10</v>
      </c>
      <c r="K187" s="37">
        <v>11</v>
      </c>
    </row>
    <row r="188" spans="1:34" ht="18" x14ac:dyDescent="0.3">
      <c r="A188" s="29" t="s">
        <v>24</v>
      </c>
      <c r="B188" s="29">
        <v>701</v>
      </c>
      <c r="C188" s="30">
        <f>SUM(D188:K188)</f>
        <v>139</v>
      </c>
      <c r="D188" s="40">
        <v>0</v>
      </c>
      <c r="E188" s="127">
        <v>2</v>
      </c>
      <c r="F188" s="40">
        <v>21</v>
      </c>
      <c r="G188" s="40">
        <v>10</v>
      </c>
      <c r="H188" s="40">
        <v>27</v>
      </c>
      <c r="I188" s="40">
        <v>31</v>
      </c>
      <c r="J188" s="40">
        <v>45</v>
      </c>
      <c r="K188" s="40">
        <v>3</v>
      </c>
      <c r="L188" s="41" t="b">
        <f>AND(C30=C155,C30=C188)</f>
        <v>1</v>
      </c>
    </row>
    <row r="189" spans="1:34" ht="18" x14ac:dyDescent="0.35">
      <c r="A189" s="29" t="s">
        <v>145</v>
      </c>
      <c r="B189" s="29">
        <v>702</v>
      </c>
      <c r="C189" s="30">
        <f t="shared" ref="C189:C200" si="15">SUM(D189:K189)</f>
        <v>68</v>
      </c>
      <c r="D189" s="40"/>
      <c r="E189" s="40">
        <v>1</v>
      </c>
      <c r="F189" s="40">
        <v>8</v>
      </c>
      <c r="G189" s="40">
        <v>5</v>
      </c>
      <c r="H189" s="40">
        <v>16</v>
      </c>
      <c r="I189" s="40">
        <v>12</v>
      </c>
      <c r="J189" s="40">
        <v>24</v>
      </c>
      <c r="K189" s="40">
        <v>2</v>
      </c>
      <c r="L189" s="42" t="b">
        <f>AND(C188&gt;=D189)</f>
        <v>1</v>
      </c>
    </row>
    <row r="190" spans="1:34" ht="18" x14ac:dyDescent="0.35">
      <c r="A190" s="43" t="s">
        <v>146</v>
      </c>
      <c r="B190" s="44"/>
      <c r="C190" s="45"/>
      <c r="D190" s="46"/>
      <c r="E190" s="46"/>
      <c r="F190" s="46"/>
      <c r="G190" s="46"/>
      <c r="H190" s="46"/>
      <c r="I190" s="46"/>
      <c r="J190" s="46"/>
      <c r="K190" s="46"/>
      <c r="L190" s="47"/>
    </row>
    <row r="191" spans="1:34" ht="18" x14ac:dyDescent="0.35">
      <c r="A191" s="29" t="s">
        <v>147</v>
      </c>
      <c r="B191" s="29">
        <v>703</v>
      </c>
      <c r="C191" s="30">
        <f t="shared" si="15"/>
        <v>10</v>
      </c>
      <c r="D191" s="40"/>
      <c r="E191" s="40"/>
      <c r="F191" s="40"/>
      <c r="G191" s="40"/>
      <c r="H191" s="40"/>
      <c r="I191" s="40">
        <v>2</v>
      </c>
      <c r="J191" s="40">
        <v>8</v>
      </c>
      <c r="K191" s="40"/>
      <c r="L191" s="42" t="b">
        <f>AND(I155=C191)</f>
        <v>1</v>
      </c>
    </row>
    <row r="192" spans="1:34" ht="18" x14ac:dyDescent="0.35">
      <c r="A192" s="29" t="s">
        <v>145</v>
      </c>
      <c r="B192" s="29">
        <v>704</v>
      </c>
      <c r="C192" s="30">
        <f t="shared" si="15"/>
        <v>4</v>
      </c>
      <c r="D192" s="40"/>
      <c r="E192" s="40"/>
      <c r="F192" s="40"/>
      <c r="G192" s="40"/>
      <c r="H192" s="40"/>
      <c r="I192" s="40">
        <v>1</v>
      </c>
      <c r="J192" s="40">
        <v>3</v>
      </c>
      <c r="K192" s="40"/>
      <c r="L192" s="42" t="b">
        <f>AND(C191&gt;=C192)</f>
        <v>1</v>
      </c>
    </row>
    <row r="193" spans="1:16" ht="18" x14ac:dyDescent="0.35">
      <c r="A193" s="48" t="s">
        <v>148</v>
      </c>
      <c r="B193" s="29">
        <v>705</v>
      </c>
      <c r="C193" s="30">
        <f t="shared" si="15"/>
        <v>0</v>
      </c>
      <c r="D193" s="40"/>
      <c r="E193" s="40"/>
      <c r="F193" s="40"/>
      <c r="G193" s="40"/>
      <c r="H193" s="40"/>
      <c r="I193" s="40"/>
      <c r="J193" s="40"/>
      <c r="K193" s="40"/>
      <c r="L193" s="42" t="b">
        <f>AND(C193=K155)</f>
        <v>1</v>
      </c>
    </row>
    <row r="194" spans="1:16" ht="18" x14ac:dyDescent="0.35">
      <c r="A194" s="29" t="s">
        <v>145</v>
      </c>
      <c r="B194" s="29">
        <v>706</v>
      </c>
      <c r="C194" s="30">
        <f t="shared" si="15"/>
        <v>0</v>
      </c>
      <c r="D194" s="40"/>
      <c r="E194" s="40"/>
      <c r="F194" s="40"/>
      <c r="G194" s="40"/>
      <c r="H194" s="40"/>
      <c r="I194" s="40"/>
      <c r="J194" s="40"/>
      <c r="K194" s="40"/>
      <c r="L194" s="42" t="b">
        <f>AND(C193&gt;=C194)</f>
        <v>1</v>
      </c>
    </row>
    <row r="195" spans="1:16" ht="18" x14ac:dyDescent="0.35">
      <c r="A195" s="29" t="s">
        <v>129</v>
      </c>
      <c r="B195" s="29">
        <v>707</v>
      </c>
      <c r="C195" s="30">
        <f t="shared" si="15"/>
        <v>0</v>
      </c>
      <c r="D195" s="40"/>
      <c r="E195" s="40"/>
      <c r="F195" s="40"/>
      <c r="G195" s="40"/>
      <c r="H195" s="40"/>
      <c r="I195" s="40"/>
      <c r="J195" s="40"/>
      <c r="K195" s="40"/>
      <c r="L195" s="42" t="b">
        <f>AND(C195=L155)</f>
        <v>1</v>
      </c>
    </row>
    <row r="196" spans="1:16" ht="18" x14ac:dyDescent="0.35">
      <c r="A196" s="29" t="s">
        <v>145</v>
      </c>
      <c r="B196" s="29">
        <v>708</v>
      </c>
      <c r="C196" s="30">
        <f t="shared" si="15"/>
        <v>0</v>
      </c>
      <c r="D196" s="40"/>
      <c r="E196" s="40"/>
      <c r="F196" s="40"/>
      <c r="G196" s="40"/>
      <c r="H196" s="40"/>
      <c r="I196" s="40"/>
      <c r="J196" s="40"/>
      <c r="K196" s="40"/>
      <c r="L196" s="42" t="b">
        <f>AND(C195&gt;=C196)</f>
        <v>1</v>
      </c>
    </row>
    <row r="197" spans="1:16" ht="18" x14ac:dyDescent="0.35">
      <c r="A197" s="29" t="s">
        <v>130</v>
      </c>
      <c r="B197" s="29">
        <v>709</v>
      </c>
      <c r="C197" s="30">
        <f t="shared" si="15"/>
        <v>0</v>
      </c>
      <c r="D197" s="40"/>
      <c r="E197" s="40"/>
      <c r="F197" s="40"/>
      <c r="G197" s="40"/>
      <c r="H197" s="40"/>
      <c r="I197" s="40"/>
      <c r="J197" s="40"/>
      <c r="K197" s="40"/>
      <c r="L197" s="42" t="b">
        <f>C197=M155</f>
        <v>1</v>
      </c>
    </row>
    <row r="198" spans="1:16" ht="18" x14ac:dyDescent="0.35">
      <c r="A198" s="29" t="s">
        <v>145</v>
      </c>
      <c r="B198" s="29">
        <v>710</v>
      </c>
      <c r="C198" s="30">
        <f t="shared" si="15"/>
        <v>0</v>
      </c>
      <c r="D198" s="40"/>
      <c r="E198" s="40"/>
      <c r="F198" s="40"/>
      <c r="G198" s="40"/>
      <c r="H198" s="40"/>
      <c r="I198" s="40"/>
      <c r="J198" s="40"/>
      <c r="K198" s="40"/>
      <c r="L198" s="42" t="b">
        <f>AND(C197&gt;=C198)</f>
        <v>1</v>
      </c>
    </row>
    <row r="199" spans="1:16" ht="18" x14ac:dyDescent="0.35">
      <c r="A199" s="48" t="s">
        <v>149</v>
      </c>
      <c r="B199" s="29">
        <v>711</v>
      </c>
      <c r="C199" s="30">
        <f t="shared" si="15"/>
        <v>0</v>
      </c>
      <c r="D199" s="40"/>
      <c r="E199" s="40"/>
      <c r="F199" s="40"/>
      <c r="G199" s="40"/>
      <c r="H199" s="40"/>
      <c r="I199" s="40"/>
      <c r="J199" s="40"/>
      <c r="K199" s="40"/>
      <c r="L199" s="42" t="b">
        <f>AND(C199=J155)</f>
        <v>1</v>
      </c>
    </row>
    <row r="200" spans="1:16" ht="18" x14ac:dyDescent="0.35">
      <c r="A200" s="29" t="s">
        <v>150</v>
      </c>
      <c r="B200" s="29">
        <v>712</v>
      </c>
      <c r="C200" s="30">
        <f t="shared" si="15"/>
        <v>0</v>
      </c>
      <c r="D200" s="40"/>
      <c r="E200" s="40"/>
      <c r="F200" s="40"/>
      <c r="G200" s="40"/>
      <c r="H200" s="40"/>
      <c r="I200" s="40"/>
      <c r="J200" s="40"/>
      <c r="K200" s="40"/>
      <c r="L200" s="42" t="b">
        <f>AND(C199&gt;=C200)</f>
        <v>1</v>
      </c>
    </row>
    <row r="201" spans="1:16" ht="23.4" x14ac:dyDescent="0.3">
      <c r="A201" s="49" t="s">
        <v>151</v>
      </c>
    </row>
    <row r="202" spans="1:16" ht="25.5" customHeight="1" x14ac:dyDescent="0.3">
      <c r="A202" s="136" t="s">
        <v>23</v>
      </c>
      <c r="B202" s="136" t="s">
        <v>3</v>
      </c>
      <c r="C202" s="136" t="s">
        <v>152</v>
      </c>
      <c r="D202" s="136" t="s">
        <v>153</v>
      </c>
      <c r="E202" s="136"/>
      <c r="F202" s="136" t="s">
        <v>154</v>
      </c>
      <c r="G202" s="146" t="s">
        <v>155</v>
      </c>
      <c r="H202" s="147"/>
      <c r="I202" s="148"/>
      <c r="J202" s="146" t="s">
        <v>156</v>
      </c>
      <c r="K202" s="148"/>
      <c r="L202" s="136" t="s">
        <v>157</v>
      </c>
      <c r="M202" s="136" t="s">
        <v>158</v>
      </c>
    </row>
    <row r="203" spans="1:16" ht="193.2" x14ac:dyDescent="0.3">
      <c r="A203" s="136"/>
      <c r="B203" s="136"/>
      <c r="C203" s="136"/>
      <c r="D203" s="26" t="s">
        <v>159</v>
      </c>
      <c r="E203" s="26" t="s">
        <v>160</v>
      </c>
      <c r="F203" s="136"/>
      <c r="G203" s="26" t="s">
        <v>159</v>
      </c>
      <c r="H203" s="26" t="s">
        <v>161</v>
      </c>
      <c r="I203" s="26" t="s">
        <v>162</v>
      </c>
      <c r="J203" s="26" t="s">
        <v>159</v>
      </c>
      <c r="K203" s="26" t="s">
        <v>163</v>
      </c>
      <c r="L203" s="136"/>
      <c r="M203" s="136"/>
      <c r="N203" s="50" t="s">
        <v>164</v>
      </c>
      <c r="O203" s="50" t="s">
        <v>165</v>
      </c>
      <c r="P203" s="50" t="s">
        <v>166</v>
      </c>
    </row>
    <row r="204" spans="1:16" x14ac:dyDescent="0.3">
      <c r="A204" s="26" t="s">
        <v>5</v>
      </c>
      <c r="B204" s="26" t="s">
        <v>6</v>
      </c>
      <c r="C204" s="26">
        <v>3</v>
      </c>
      <c r="D204" s="26">
        <v>4</v>
      </c>
      <c r="E204" s="26">
        <v>5</v>
      </c>
      <c r="F204" s="26">
        <v>6</v>
      </c>
      <c r="G204" s="26">
        <v>7</v>
      </c>
      <c r="H204" s="26">
        <v>8</v>
      </c>
      <c r="I204" s="26">
        <v>8</v>
      </c>
      <c r="J204" s="26">
        <v>10</v>
      </c>
      <c r="K204" s="26">
        <v>11</v>
      </c>
      <c r="L204" s="26">
        <v>12</v>
      </c>
      <c r="M204" s="26">
        <v>13</v>
      </c>
      <c r="N204" s="73"/>
      <c r="O204" s="73"/>
      <c r="P204" s="73"/>
    </row>
    <row r="205" spans="1:16" ht="18" x14ac:dyDescent="0.3">
      <c r="A205" s="29" t="s">
        <v>167</v>
      </c>
      <c r="B205" s="29">
        <v>801</v>
      </c>
      <c r="C205" s="51">
        <f>C207+C212+C227+C231</f>
        <v>35.799999999999997</v>
      </c>
      <c r="D205" s="51">
        <f t="shared" ref="D205:K205" si="16">D207+D212+D227+D231</f>
        <v>25.799999999999997</v>
      </c>
      <c r="E205" s="51">
        <f t="shared" si="16"/>
        <v>23.97</v>
      </c>
      <c r="F205" s="52">
        <f t="shared" si="16"/>
        <v>27</v>
      </c>
      <c r="G205" s="52">
        <f t="shared" si="16"/>
        <v>2</v>
      </c>
      <c r="H205" s="52">
        <f t="shared" si="16"/>
        <v>0</v>
      </c>
      <c r="I205" s="52">
        <f t="shared" si="16"/>
        <v>0</v>
      </c>
      <c r="J205" s="52">
        <f t="shared" si="16"/>
        <v>5</v>
      </c>
      <c r="K205" s="52">
        <f t="shared" si="16"/>
        <v>5</v>
      </c>
      <c r="L205" s="52">
        <f>F205+G205-J205</f>
        <v>24</v>
      </c>
      <c r="M205" s="51">
        <f>C205-D205</f>
        <v>10</v>
      </c>
      <c r="N205" s="73" t="b">
        <f>AND(D205&gt;=E205)</f>
        <v>1</v>
      </c>
      <c r="O205" s="73" t="b">
        <f>AND(J205&gt;=K205)</f>
        <v>1</v>
      </c>
      <c r="P205" s="73" t="b">
        <f>AND(G205&gt;=(H205+I205))</f>
        <v>1</v>
      </c>
    </row>
    <row r="206" spans="1:16" ht="18" x14ac:dyDescent="0.3">
      <c r="A206" s="31" t="s">
        <v>89</v>
      </c>
      <c r="B206" s="32"/>
      <c r="C206" s="53"/>
      <c r="D206" s="53"/>
      <c r="E206" s="53"/>
      <c r="F206" s="54"/>
      <c r="G206" s="54"/>
      <c r="H206" s="54"/>
      <c r="I206" s="54"/>
      <c r="J206" s="54"/>
      <c r="K206" s="54"/>
      <c r="L206" s="54"/>
      <c r="M206" s="53"/>
      <c r="N206" s="73"/>
      <c r="O206" s="73"/>
      <c r="P206" s="73"/>
    </row>
    <row r="207" spans="1:16" ht="18" x14ac:dyDescent="0.3">
      <c r="A207" s="29" t="s">
        <v>168</v>
      </c>
      <c r="B207" s="29">
        <v>802</v>
      </c>
      <c r="C207" s="51">
        <f>C209+C210+C211</f>
        <v>4</v>
      </c>
      <c r="D207" s="51">
        <f t="shared" ref="D207:L207" si="17">D209+D210+D211</f>
        <v>4</v>
      </c>
      <c r="E207" s="51">
        <f t="shared" si="17"/>
        <v>4</v>
      </c>
      <c r="F207" s="52">
        <f t="shared" si="17"/>
        <v>4</v>
      </c>
      <c r="G207" s="52">
        <f t="shared" si="17"/>
        <v>0</v>
      </c>
      <c r="H207" s="52">
        <f t="shared" si="17"/>
        <v>0</v>
      </c>
      <c r="I207" s="52">
        <f t="shared" si="17"/>
        <v>0</v>
      </c>
      <c r="J207" s="52">
        <f t="shared" si="17"/>
        <v>0</v>
      </c>
      <c r="K207" s="52">
        <f t="shared" si="17"/>
        <v>0</v>
      </c>
      <c r="L207" s="52">
        <f t="shared" si="17"/>
        <v>4</v>
      </c>
      <c r="M207" s="51">
        <f>C207-D207</f>
        <v>0</v>
      </c>
      <c r="N207" s="73" t="b">
        <f>AND(D207&gt;=E207)</f>
        <v>1</v>
      </c>
      <c r="O207" s="73" t="b">
        <f t="shared" ref="O207:O231" si="18">AND(J207&gt;=K207)</f>
        <v>1</v>
      </c>
      <c r="P207" s="73" t="b">
        <f>AND(G207&gt;=(H207+I207))</f>
        <v>1</v>
      </c>
    </row>
    <row r="208" spans="1:16" ht="18" x14ac:dyDescent="0.3">
      <c r="A208" s="31" t="s">
        <v>105</v>
      </c>
      <c r="B208" s="32"/>
      <c r="C208" s="53"/>
      <c r="D208" s="53"/>
      <c r="E208" s="53"/>
      <c r="F208" s="54"/>
      <c r="G208" s="54"/>
      <c r="H208" s="54"/>
      <c r="I208" s="54"/>
      <c r="J208" s="54"/>
      <c r="K208" s="54"/>
      <c r="L208" s="54"/>
      <c r="M208" s="53"/>
      <c r="N208" s="73"/>
      <c r="O208" s="73"/>
      <c r="P208" s="73"/>
    </row>
    <row r="209" spans="1:16" ht="18" x14ac:dyDescent="0.3">
      <c r="A209" s="29" t="s">
        <v>169</v>
      </c>
      <c r="B209" s="29">
        <v>803</v>
      </c>
      <c r="C209" s="55">
        <v>1</v>
      </c>
      <c r="D209" s="55">
        <v>1</v>
      </c>
      <c r="E209" s="55">
        <v>1</v>
      </c>
      <c r="F209" s="56">
        <v>1</v>
      </c>
      <c r="G209" s="56"/>
      <c r="H209" s="56"/>
      <c r="I209" s="56">
        <v>0</v>
      </c>
      <c r="J209" s="56"/>
      <c r="K209" s="56"/>
      <c r="L209" s="52">
        <f>F209+G209-J209</f>
        <v>1</v>
      </c>
      <c r="M209" s="51">
        <f>C209-D209</f>
        <v>0</v>
      </c>
      <c r="N209" s="73" t="b">
        <f>AND(D209&gt;=E209)</f>
        <v>1</v>
      </c>
      <c r="O209" s="73" t="b">
        <f t="shared" si="18"/>
        <v>1</v>
      </c>
      <c r="P209" s="73" t="b">
        <f>AND(G209&gt;=(H209+I209))</f>
        <v>1</v>
      </c>
    </row>
    <row r="210" spans="1:16" ht="18" x14ac:dyDescent="0.3">
      <c r="A210" s="29" t="s">
        <v>170</v>
      </c>
      <c r="B210" s="29">
        <v>804</v>
      </c>
      <c r="C210" s="55">
        <v>3</v>
      </c>
      <c r="D210" s="55">
        <v>3</v>
      </c>
      <c r="E210" s="55">
        <v>3</v>
      </c>
      <c r="F210" s="56">
        <v>3</v>
      </c>
      <c r="G210" s="56"/>
      <c r="H210" s="56"/>
      <c r="I210" s="56">
        <v>0</v>
      </c>
      <c r="J210" s="56"/>
      <c r="K210" s="56"/>
      <c r="L210" s="52">
        <f>F210+G210-J210</f>
        <v>3</v>
      </c>
      <c r="M210" s="51">
        <f>C210-D210</f>
        <v>0</v>
      </c>
      <c r="N210" s="73" t="b">
        <f>AND(D210&gt;=E210)</f>
        <v>1</v>
      </c>
      <c r="O210" s="73" t="b">
        <f t="shared" si="18"/>
        <v>1</v>
      </c>
      <c r="P210" s="73" t="b">
        <f t="shared" ref="P210:P212" si="19">AND(G210&gt;=(H210+I210))</f>
        <v>1</v>
      </c>
    </row>
    <row r="211" spans="1:16" ht="18" x14ac:dyDescent="0.3">
      <c r="A211" s="29" t="s">
        <v>171</v>
      </c>
      <c r="B211" s="29">
        <v>805</v>
      </c>
      <c r="C211" s="57"/>
      <c r="D211" s="57"/>
      <c r="E211" s="57"/>
      <c r="F211" s="58"/>
      <c r="G211" s="58"/>
      <c r="H211" s="58"/>
      <c r="I211" s="58"/>
      <c r="J211" s="58"/>
      <c r="K211" s="58"/>
      <c r="L211" s="58">
        <f>F211+G211-J211</f>
        <v>0</v>
      </c>
      <c r="M211" s="57">
        <f>C211-D211</f>
        <v>0</v>
      </c>
      <c r="N211" s="73" t="b">
        <f>AND(D211&gt;=E211)</f>
        <v>1</v>
      </c>
      <c r="O211" s="73" t="b">
        <f t="shared" si="18"/>
        <v>1</v>
      </c>
      <c r="P211" s="73" t="b">
        <f t="shared" si="19"/>
        <v>1</v>
      </c>
    </row>
    <row r="212" spans="1:16" ht="18" x14ac:dyDescent="0.3">
      <c r="A212" s="29" t="s">
        <v>172</v>
      </c>
      <c r="B212" s="29">
        <v>806</v>
      </c>
      <c r="C212" s="51">
        <f>SUM(C215:C226)</f>
        <v>14.6</v>
      </c>
      <c r="D212" s="51">
        <f t="shared" ref="D212:L212" si="20">SUM(D215:D226)</f>
        <v>10.9</v>
      </c>
      <c r="E212" s="51">
        <f t="shared" si="20"/>
        <v>9.57</v>
      </c>
      <c r="F212" s="52">
        <f t="shared" si="20"/>
        <v>12</v>
      </c>
      <c r="G212" s="52">
        <f t="shared" si="20"/>
        <v>1</v>
      </c>
      <c r="H212" s="52">
        <f t="shared" si="20"/>
        <v>0</v>
      </c>
      <c r="I212" s="52">
        <f t="shared" si="20"/>
        <v>0</v>
      </c>
      <c r="J212" s="52">
        <f t="shared" si="20"/>
        <v>3</v>
      </c>
      <c r="K212" s="52">
        <f t="shared" si="20"/>
        <v>3</v>
      </c>
      <c r="L212" s="52">
        <f t="shared" si="20"/>
        <v>10</v>
      </c>
      <c r="M212" s="51">
        <f>C212-D212</f>
        <v>3.6999999999999993</v>
      </c>
      <c r="N212" s="73" t="b">
        <f>AND(D212&gt;=E212)</f>
        <v>1</v>
      </c>
      <c r="O212" s="73" t="b">
        <f t="shared" si="18"/>
        <v>1</v>
      </c>
      <c r="P212" s="73" t="b">
        <f t="shared" si="19"/>
        <v>1</v>
      </c>
    </row>
    <row r="213" spans="1:16" ht="18" x14ac:dyDescent="0.3">
      <c r="A213" s="31" t="s">
        <v>173</v>
      </c>
      <c r="B213" s="31"/>
      <c r="C213" s="53"/>
      <c r="D213" s="53"/>
      <c r="E213" s="53"/>
      <c r="F213" s="54"/>
      <c r="G213" s="54"/>
      <c r="H213" s="54"/>
      <c r="I213" s="54"/>
      <c r="J213" s="54"/>
      <c r="K213" s="54"/>
      <c r="L213" s="54"/>
      <c r="M213" s="53"/>
      <c r="N213" s="73"/>
      <c r="O213" s="73"/>
      <c r="P213" s="73"/>
    </row>
    <row r="214" spans="1:16" ht="18" x14ac:dyDescent="0.3">
      <c r="A214" s="31" t="s">
        <v>89</v>
      </c>
      <c r="B214" s="32"/>
      <c r="C214" s="53"/>
      <c r="D214" s="53"/>
      <c r="E214" s="53"/>
      <c r="F214" s="54"/>
      <c r="G214" s="54"/>
      <c r="H214" s="54"/>
      <c r="I214" s="54"/>
      <c r="J214" s="54"/>
      <c r="K214" s="54"/>
      <c r="L214" s="54"/>
      <c r="M214" s="53"/>
      <c r="N214" s="73"/>
      <c r="O214" s="73"/>
      <c r="P214" s="73"/>
    </row>
    <row r="215" spans="1:16" ht="18" x14ac:dyDescent="0.3">
      <c r="A215" s="29" t="s">
        <v>174</v>
      </c>
      <c r="B215" s="29">
        <v>807</v>
      </c>
      <c r="C215" s="55">
        <v>10.1</v>
      </c>
      <c r="D215" s="55">
        <v>7.65</v>
      </c>
      <c r="E215" s="55">
        <v>6.32</v>
      </c>
      <c r="F215" s="56">
        <v>8</v>
      </c>
      <c r="G215" s="56">
        <v>1</v>
      </c>
      <c r="H215" s="56">
        <v>0</v>
      </c>
      <c r="I215" s="56">
        <v>0</v>
      </c>
      <c r="J215" s="56">
        <v>2</v>
      </c>
      <c r="K215" s="56">
        <v>2</v>
      </c>
      <c r="L215" s="52">
        <f t="shared" ref="L215:L227" si="21">F215+G215-J215</f>
        <v>7</v>
      </c>
      <c r="M215" s="51">
        <f t="shared" ref="M215:M227" si="22">C215-D215</f>
        <v>2.4499999999999993</v>
      </c>
      <c r="N215" s="73" t="b">
        <f t="shared" ref="N215:N227" si="23">AND(D215&gt;=E215)</f>
        <v>1</v>
      </c>
      <c r="O215" s="73" t="b">
        <f t="shared" si="18"/>
        <v>1</v>
      </c>
      <c r="P215" s="73" t="b">
        <f>AND(G215&gt;=(H215+I215))</f>
        <v>1</v>
      </c>
    </row>
    <row r="216" spans="1:16" ht="18" x14ac:dyDescent="0.3">
      <c r="A216" s="29" t="s">
        <v>175</v>
      </c>
      <c r="B216" s="29">
        <v>808</v>
      </c>
      <c r="C216" s="55"/>
      <c r="D216" s="55"/>
      <c r="E216" s="55"/>
      <c r="F216" s="56"/>
      <c r="G216" s="56"/>
      <c r="H216" s="56"/>
      <c r="I216" s="56">
        <v>0</v>
      </c>
      <c r="J216" s="56"/>
      <c r="K216" s="56"/>
      <c r="L216" s="52">
        <f t="shared" si="21"/>
        <v>0</v>
      </c>
      <c r="M216" s="51">
        <f t="shared" si="22"/>
        <v>0</v>
      </c>
      <c r="N216" s="73" t="b">
        <f t="shared" si="23"/>
        <v>1</v>
      </c>
      <c r="O216" s="73" t="b">
        <f t="shared" si="18"/>
        <v>1</v>
      </c>
      <c r="P216" s="73" t="b">
        <f t="shared" ref="P216:P227" si="24">AND(G216&gt;=(H216+I216))</f>
        <v>1</v>
      </c>
    </row>
    <row r="217" spans="1:16" ht="18" x14ac:dyDescent="0.3">
      <c r="A217" s="29" t="s">
        <v>176</v>
      </c>
      <c r="B217" s="29">
        <v>809</v>
      </c>
      <c r="C217" s="55">
        <v>1.5</v>
      </c>
      <c r="D217" s="55">
        <v>1.5</v>
      </c>
      <c r="E217" s="55">
        <v>1.5</v>
      </c>
      <c r="F217" s="56">
        <v>1</v>
      </c>
      <c r="G217" s="56"/>
      <c r="H217" s="56"/>
      <c r="I217" s="56">
        <v>0</v>
      </c>
      <c r="J217" s="56"/>
      <c r="K217" s="56"/>
      <c r="L217" s="52">
        <f t="shared" si="21"/>
        <v>1</v>
      </c>
      <c r="M217" s="51">
        <f t="shared" si="22"/>
        <v>0</v>
      </c>
      <c r="N217" s="73" t="b">
        <f t="shared" si="23"/>
        <v>1</v>
      </c>
      <c r="O217" s="73" t="b">
        <f t="shared" si="18"/>
        <v>1</v>
      </c>
      <c r="P217" s="73" t="b">
        <f t="shared" si="24"/>
        <v>1</v>
      </c>
    </row>
    <row r="218" spans="1:16" ht="18" x14ac:dyDescent="0.3">
      <c r="A218" s="29" t="s">
        <v>177</v>
      </c>
      <c r="B218" s="29">
        <v>810</v>
      </c>
      <c r="C218" s="55">
        <v>0.75</v>
      </c>
      <c r="D218" s="55">
        <v>0</v>
      </c>
      <c r="E218" s="55">
        <v>0</v>
      </c>
      <c r="F218" s="56">
        <v>1</v>
      </c>
      <c r="G218" s="56"/>
      <c r="H218" s="56"/>
      <c r="I218" s="56">
        <v>0</v>
      </c>
      <c r="J218" s="56">
        <v>1</v>
      </c>
      <c r="K218" s="56">
        <v>1</v>
      </c>
      <c r="L218" s="52">
        <f t="shared" si="21"/>
        <v>0</v>
      </c>
      <c r="M218" s="51">
        <f t="shared" si="22"/>
        <v>0.75</v>
      </c>
      <c r="N218" s="73" t="b">
        <f t="shared" si="23"/>
        <v>1</v>
      </c>
      <c r="O218" s="73" t="b">
        <f t="shared" si="18"/>
        <v>1</v>
      </c>
      <c r="P218" s="73" t="b">
        <f t="shared" si="24"/>
        <v>1</v>
      </c>
    </row>
    <row r="219" spans="1:16" ht="18" x14ac:dyDescent="0.3">
      <c r="A219" s="29" t="s">
        <v>178</v>
      </c>
      <c r="B219" s="29">
        <v>811</v>
      </c>
      <c r="C219" s="55">
        <v>1.5</v>
      </c>
      <c r="D219" s="55">
        <v>1</v>
      </c>
      <c r="E219" s="55">
        <v>1</v>
      </c>
      <c r="F219" s="56">
        <v>1</v>
      </c>
      <c r="G219" s="56"/>
      <c r="H219" s="56"/>
      <c r="I219" s="56">
        <v>0</v>
      </c>
      <c r="J219" s="56"/>
      <c r="K219" s="56"/>
      <c r="L219" s="52">
        <f t="shared" si="21"/>
        <v>1</v>
      </c>
      <c r="M219" s="51">
        <f t="shared" si="22"/>
        <v>0.5</v>
      </c>
      <c r="N219" s="73" t="b">
        <f t="shared" si="23"/>
        <v>1</v>
      </c>
      <c r="O219" s="73" t="b">
        <f t="shared" si="18"/>
        <v>1</v>
      </c>
      <c r="P219" s="73" t="b">
        <f t="shared" si="24"/>
        <v>1</v>
      </c>
    </row>
    <row r="220" spans="1:16" ht="18" x14ac:dyDescent="0.3">
      <c r="A220" s="29" t="s">
        <v>179</v>
      </c>
      <c r="B220" s="29">
        <v>812</v>
      </c>
      <c r="C220" s="55"/>
      <c r="D220" s="55"/>
      <c r="E220" s="55"/>
      <c r="F220" s="56"/>
      <c r="G220" s="56"/>
      <c r="H220" s="56"/>
      <c r="I220" s="56">
        <v>0</v>
      </c>
      <c r="J220" s="56"/>
      <c r="K220" s="56"/>
      <c r="L220" s="52">
        <f t="shared" si="21"/>
        <v>0</v>
      </c>
      <c r="M220" s="51">
        <f t="shared" si="22"/>
        <v>0</v>
      </c>
      <c r="N220" s="73" t="b">
        <f t="shared" si="23"/>
        <v>1</v>
      </c>
      <c r="O220" s="73" t="b">
        <f t="shared" si="18"/>
        <v>1</v>
      </c>
      <c r="P220" s="73" t="b">
        <f t="shared" si="24"/>
        <v>1</v>
      </c>
    </row>
    <row r="221" spans="1:16" ht="18" x14ac:dyDescent="0.3">
      <c r="A221" s="29" t="s">
        <v>180</v>
      </c>
      <c r="B221" s="29">
        <v>813</v>
      </c>
      <c r="C221" s="55">
        <v>0.75</v>
      </c>
      <c r="D221" s="55">
        <v>0.75</v>
      </c>
      <c r="E221" s="55">
        <v>0.75</v>
      </c>
      <c r="F221" s="56">
        <v>1</v>
      </c>
      <c r="G221" s="56"/>
      <c r="H221" s="56"/>
      <c r="I221" s="56">
        <v>0</v>
      </c>
      <c r="J221" s="56"/>
      <c r="K221" s="56"/>
      <c r="L221" s="52">
        <f t="shared" si="21"/>
        <v>1</v>
      </c>
      <c r="M221" s="51">
        <f t="shared" si="22"/>
        <v>0</v>
      </c>
      <c r="N221" s="73" t="b">
        <f t="shared" si="23"/>
        <v>1</v>
      </c>
      <c r="O221" s="73" t="b">
        <f t="shared" si="18"/>
        <v>1</v>
      </c>
      <c r="P221" s="73" t="b">
        <f t="shared" si="24"/>
        <v>1</v>
      </c>
    </row>
    <row r="222" spans="1:16" ht="18" x14ac:dyDescent="0.3">
      <c r="A222" s="29" t="s">
        <v>181</v>
      </c>
      <c r="B222" s="29">
        <v>814</v>
      </c>
      <c r="C222" s="55"/>
      <c r="D222" s="55"/>
      <c r="E222" s="55"/>
      <c r="F222" s="56"/>
      <c r="G222" s="56"/>
      <c r="H222" s="56"/>
      <c r="I222" s="56">
        <v>0</v>
      </c>
      <c r="J222" s="56"/>
      <c r="K222" s="56"/>
      <c r="L222" s="52">
        <f t="shared" si="21"/>
        <v>0</v>
      </c>
      <c r="M222" s="51">
        <f t="shared" si="22"/>
        <v>0</v>
      </c>
      <c r="N222" s="73" t="b">
        <f t="shared" si="23"/>
        <v>1</v>
      </c>
      <c r="O222" s="73" t="b">
        <f t="shared" si="18"/>
        <v>1</v>
      </c>
      <c r="P222" s="73" t="b">
        <f t="shared" si="24"/>
        <v>1</v>
      </c>
    </row>
    <row r="223" spans="1:16" ht="18" x14ac:dyDescent="0.3">
      <c r="A223" s="29" t="s">
        <v>182</v>
      </c>
      <c r="B223" s="29">
        <v>815</v>
      </c>
      <c r="C223" s="55"/>
      <c r="D223" s="55"/>
      <c r="E223" s="55"/>
      <c r="F223" s="56"/>
      <c r="G223" s="56"/>
      <c r="H223" s="56"/>
      <c r="I223" s="56">
        <v>0</v>
      </c>
      <c r="J223" s="56"/>
      <c r="K223" s="56"/>
      <c r="L223" s="52">
        <f t="shared" si="21"/>
        <v>0</v>
      </c>
      <c r="M223" s="51">
        <f t="shared" si="22"/>
        <v>0</v>
      </c>
      <c r="N223" s="73" t="b">
        <f t="shared" si="23"/>
        <v>1</v>
      </c>
      <c r="O223" s="73" t="b">
        <f t="shared" si="18"/>
        <v>1</v>
      </c>
      <c r="P223" s="73" t="b">
        <f t="shared" si="24"/>
        <v>1</v>
      </c>
    </row>
    <row r="224" spans="1:16" ht="18" x14ac:dyDescent="0.3">
      <c r="A224" s="29" t="s">
        <v>183</v>
      </c>
      <c r="B224" s="29">
        <v>816</v>
      </c>
      <c r="C224" s="55"/>
      <c r="D224" s="55"/>
      <c r="E224" s="55"/>
      <c r="F224" s="56"/>
      <c r="G224" s="56"/>
      <c r="H224" s="56"/>
      <c r="I224" s="56">
        <v>0</v>
      </c>
      <c r="J224" s="56"/>
      <c r="K224" s="56"/>
      <c r="L224" s="52">
        <f t="shared" si="21"/>
        <v>0</v>
      </c>
      <c r="M224" s="51">
        <f t="shared" si="22"/>
        <v>0</v>
      </c>
      <c r="N224" s="73" t="b">
        <f t="shared" si="23"/>
        <v>1</v>
      </c>
      <c r="O224" s="73" t="b">
        <f t="shared" si="18"/>
        <v>1</v>
      </c>
      <c r="P224" s="73" t="b">
        <f t="shared" si="24"/>
        <v>1</v>
      </c>
    </row>
    <row r="225" spans="1:31" ht="18" x14ac:dyDescent="0.3">
      <c r="A225" s="29" t="s">
        <v>184</v>
      </c>
      <c r="B225" s="29">
        <v>817</v>
      </c>
      <c r="C225" s="55"/>
      <c r="D225" s="55"/>
      <c r="E225" s="55"/>
      <c r="F225" s="56"/>
      <c r="G225" s="56"/>
      <c r="H225" s="56"/>
      <c r="I225" s="56">
        <v>0</v>
      </c>
      <c r="J225" s="56"/>
      <c r="K225" s="56"/>
      <c r="L225" s="52">
        <f t="shared" si="21"/>
        <v>0</v>
      </c>
      <c r="M225" s="51">
        <f t="shared" si="22"/>
        <v>0</v>
      </c>
      <c r="N225" s="73" t="b">
        <f t="shared" si="23"/>
        <v>1</v>
      </c>
      <c r="O225" s="73" t="b">
        <f t="shared" si="18"/>
        <v>1</v>
      </c>
      <c r="P225" s="73" t="b">
        <f t="shared" si="24"/>
        <v>1</v>
      </c>
    </row>
    <row r="226" spans="1:31" ht="18" x14ac:dyDescent="0.3">
      <c r="A226" s="29" t="s">
        <v>185</v>
      </c>
      <c r="B226" s="29">
        <v>818</v>
      </c>
      <c r="C226" s="55"/>
      <c r="D226" s="55"/>
      <c r="E226" s="55"/>
      <c r="F226" s="56"/>
      <c r="G226" s="56"/>
      <c r="H226" s="56"/>
      <c r="I226" s="56">
        <v>0</v>
      </c>
      <c r="J226" s="56"/>
      <c r="K226" s="56"/>
      <c r="L226" s="52">
        <f t="shared" si="21"/>
        <v>0</v>
      </c>
      <c r="M226" s="51">
        <f t="shared" si="22"/>
        <v>0</v>
      </c>
      <c r="N226" s="73" t="b">
        <f t="shared" si="23"/>
        <v>1</v>
      </c>
      <c r="O226" s="73" t="b">
        <f t="shared" si="18"/>
        <v>1</v>
      </c>
      <c r="P226" s="73" t="b">
        <f t="shared" si="24"/>
        <v>1</v>
      </c>
    </row>
    <row r="227" spans="1:31" ht="18" x14ac:dyDescent="0.3">
      <c r="A227" s="29" t="s">
        <v>186</v>
      </c>
      <c r="B227" s="29">
        <v>819</v>
      </c>
      <c r="C227" s="51">
        <f>SUM(C229:C230)</f>
        <v>6</v>
      </c>
      <c r="D227" s="51">
        <f t="shared" ref="D227:K227" si="25">SUM(D229:D230)</f>
        <v>4</v>
      </c>
      <c r="E227" s="51">
        <f t="shared" si="25"/>
        <v>4</v>
      </c>
      <c r="F227" s="52">
        <f t="shared" si="25"/>
        <v>5</v>
      </c>
      <c r="G227" s="52">
        <f t="shared" si="25"/>
        <v>0</v>
      </c>
      <c r="H227" s="52">
        <f t="shared" si="25"/>
        <v>0</v>
      </c>
      <c r="I227" s="52">
        <f t="shared" si="25"/>
        <v>0</v>
      </c>
      <c r="J227" s="52">
        <f t="shared" si="25"/>
        <v>1</v>
      </c>
      <c r="K227" s="52">
        <f t="shared" si="25"/>
        <v>1</v>
      </c>
      <c r="L227" s="52">
        <f t="shared" si="21"/>
        <v>4</v>
      </c>
      <c r="M227" s="51">
        <f t="shared" si="22"/>
        <v>2</v>
      </c>
      <c r="N227" s="73" t="b">
        <f t="shared" si="23"/>
        <v>1</v>
      </c>
      <c r="O227" s="73" t="b">
        <f t="shared" si="18"/>
        <v>1</v>
      </c>
      <c r="P227" s="73" t="b">
        <f t="shared" si="24"/>
        <v>1</v>
      </c>
    </row>
    <row r="228" spans="1:31" ht="18" x14ac:dyDescent="0.3">
      <c r="A228" s="31" t="s">
        <v>105</v>
      </c>
      <c r="B228" s="34"/>
      <c r="C228" s="53"/>
      <c r="D228" s="53"/>
      <c r="E228" s="53"/>
      <c r="F228" s="54"/>
      <c r="G228" s="54"/>
      <c r="H228" s="54"/>
      <c r="I228" s="54"/>
      <c r="J228" s="54"/>
      <c r="K228" s="54"/>
      <c r="L228" s="54"/>
      <c r="M228" s="53"/>
      <c r="N228" s="73"/>
      <c r="O228" s="73"/>
      <c r="P228" s="73"/>
    </row>
    <row r="229" spans="1:31" ht="18" x14ac:dyDescent="0.3">
      <c r="A229" s="29" t="s">
        <v>187</v>
      </c>
      <c r="B229" s="29">
        <v>820</v>
      </c>
      <c r="C229" s="55">
        <v>6</v>
      </c>
      <c r="D229" s="55">
        <v>4</v>
      </c>
      <c r="E229" s="55">
        <v>4</v>
      </c>
      <c r="F229" s="56">
        <v>5</v>
      </c>
      <c r="G229" s="56">
        <v>0</v>
      </c>
      <c r="H229" s="56"/>
      <c r="I229" s="56">
        <v>0</v>
      </c>
      <c r="J229" s="56">
        <v>1</v>
      </c>
      <c r="K229" s="56">
        <v>1</v>
      </c>
      <c r="L229" s="52">
        <f>F229+G229-J229</f>
        <v>4</v>
      </c>
      <c r="M229" s="51">
        <f>C229-D229</f>
        <v>2</v>
      </c>
      <c r="N229" s="73" t="b">
        <f>AND(D229&gt;=E229)</f>
        <v>1</v>
      </c>
      <c r="O229" s="73" t="b">
        <f t="shared" si="18"/>
        <v>1</v>
      </c>
      <c r="P229" s="73" t="b">
        <f>AND(G229&gt;=(H229+I229))</f>
        <v>1</v>
      </c>
    </row>
    <row r="230" spans="1:31" ht="18" x14ac:dyDescent="0.3">
      <c r="A230" s="29" t="s">
        <v>188</v>
      </c>
      <c r="B230" s="29">
        <v>821</v>
      </c>
      <c r="C230" s="55"/>
      <c r="D230" s="55"/>
      <c r="E230" s="55"/>
      <c r="F230" s="56"/>
      <c r="G230" s="56"/>
      <c r="H230" s="56"/>
      <c r="I230" s="56">
        <v>0</v>
      </c>
      <c r="J230" s="56"/>
      <c r="K230" s="56"/>
      <c r="L230" s="52">
        <f>F230+G230-J230</f>
        <v>0</v>
      </c>
      <c r="M230" s="51">
        <f>C230-D230</f>
        <v>0</v>
      </c>
      <c r="N230" s="73" t="b">
        <f>AND(D230&gt;=E230)</f>
        <v>1</v>
      </c>
      <c r="O230" s="73" t="b">
        <f t="shared" si="18"/>
        <v>1</v>
      </c>
      <c r="P230" s="73" t="b">
        <f t="shared" ref="P230:P231" si="26">AND(G230&gt;=(H230+I230))</f>
        <v>1</v>
      </c>
    </row>
    <row r="231" spans="1:31" ht="18" x14ac:dyDescent="0.3">
      <c r="A231" s="29" t="s">
        <v>189</v>
      </c>
      <c r="B231" s="29">
        <v>822</v>
      </c>
      <c r="C231" s="55">
        <v>11.2</v>
      </c>
      <c r="D231" s="55">
        <v>6.9</v>
      </c>
      <c r="E231" s="130">
        <v>6.4</v>
      </c>
      <c r="F231" s="56">
        <v>6</v>
      </c>
      <c r="G231" s="56">
        <v>1</v>
      </c>
      <c r="H231" s="56">
        <v>0</v>
      </c>
      <c r="I231" s="56">
        <v>0</v>
      </c>
      <c r="J231" s="56">
        <v>1</v>
      </c>
      <c r="K231" s="56">
        <v>1</v>
      </c>
      <c r="L231" s="52">
        <f>F231+G231-J231</f>
        <v>6</v>
      </c>
      <c r="M231" s="51">
        <f>C231-D231</f>
        <v>4.2999999999999989</v>
      </c>
      <c r="N231" s="73" t="b">
        <f>AND(D231&gt;=E231)</f>
        <v>1</v>
      </c>
      <c r="O231" s="73" t="b">
        <f t="shared" si="18"/>
        <v>1</v>
      </c>
      <c r="P231" s="73" t="b">
        <f t="shared" si="26"/>
        <v>1</v>
      </c>
    </row>
    <row r="232" spans="1:31" s="49" customFormat="1" ht="23.4" x14ac:dyDescent="0.3">
      <c r="A232" s="49" t="s">
        <v>190</v>
      </c>
    </row>
    <row r="233" spans="1:31" ht="34.5" customHeight="1" x14ac:dyDescent="0.3">
      <c r="A233" s="132" t="s">
        <v>23</v>
      </c>
      <c r="B233" s="132" t="s">
        <v>3</v>
      </c>
      <c r="C233" s="132" t="s">
        <v>131</v>
      </c>
      <c r="D233" s="149" t="s">
        <v>191</v>
      </c>
      <c r="E233" s="149"/>
      <c r="F233" s="149"/>
      <c r="G233" s="149"/>
      <c r="H233" s="132" t="s">
        <v>192</v>
      </c>
      <c r="I233" s="132"/>
      <c r="J233" s="59" t="s">
        <v>193</v>
      </c>
      <c r="R233" s="36"/>
      <c r="AE233"/>
    </row>
    <row r="234" spans="1:31" ht="88.5" customHeight="1" x14ac:dyDescent="0.3">
      <c r="A234" s="132"/>
      <c r="B234" s="132"/>
      <c r="C234" s="132"/>
      <c r="D234" s="59" t="s">
        <v>194</v>
      </c>
      <c r="E234" s="59" t="s">
        <v>195</v>
      </c>
      <c r="F234" s="59" t="s">
        <v>196</v>
      </c>
      <c r="G234" s="59" t="s">
        <v>197</v>
      </c>
      <c r="H234" s="59" t="s">
        <v>198</v>
      </c>
      <c r="I234" s="59" t="s">
        <v>199</v>
      </c>
      <c r="J234" s="59" t="s">
        <v>200</v>
      </c>
      <c r="K234" s="60" t="s">
        <v>201</v>
      </c>
      <c r="L234" s="60" t="s">
        <v>202</v>
      </c>
      <c r="M234" s="60" t="s">
        <v>203</v>
      </c>
      <c r="N234" s="60" t="s">
        <v>204</v>
      </c>
      <c r="O234" s="60" t="s">
        <v>205</v>
      </c>
      <c r="P234" s="60"/>
      <c r="R234" s="36"/>
      <c r="AE234"/>
    </row>
    <row r="235" spans="1:31" x14ac:dyDescent="0.3">
      <c r="A235" s="61" t="s">
        <v>5</v>
      </c>
      <c r="B235" s="59" t="s">
        <v>6</v>
      </c>
      <c r="C235" s="59">
        <v>3</v>
      </c>
      <c r="D235" s="59">
        <v>4</v>
      </c>
      <c r="E235" s="59">
        <v>5</v>
      </c>
      <c r="F235" s="59">
        <v>6</v>
      </c>
      <c r="G235" s="59">
        <v>7</v>
      </c>
      <c r="H235" s="59">
        <v>8</v>
      </c>
      <c r="I235" s="59">
        <v>9</v>
      </c>
      <c r="J235" s="59">
        <v>10</v>
      </c>
      <c r="K235" s="73"/>
      <c r="L235" s="73"/>
      <c r="M235" s="73"/>
      <c r="N235" s="73"/>
      <c r="O235" s="73"/>
      <c r="P235" s="73"/>
      <c r="R235" s="36"/>
      <c r="AE235"/>
    </row>
    <row r="236" spans="1:31" ht="18" x14ac:dyDescent="0.3">
      <c r="A236" s="29" t="s">
        <v>206</v>
      </c>
      <c r="B236" s="29">
        <v>901</v>
      </c>
      <c r="C236" s="62">
        <f>C237+C242+C256+C259</f>
        <v>24</v>
      </c>
      <c r="D236" s="62">
        <f t="shared" ref="D236:J236" si="27">D237+D242+D256+D259</f>
        <v>13</v>
      </c>
      <c r="E236" s="62">
        <f t="shared" si="27"/>
        <v>10</v>
      </c>
      <c r="F236" s="62">
        <f t="shared" si="27"/>
        <v>11</v>
      </c>
      <c r="G236" s="62">
        <f t="shared" si="27"/>
        <v>3</v>
      </c>
      <c r="H236" s="62">
        <f t="shared" si="27"/>
        <v>9</v>
      </c>
      <c r="I236" s="62">
        <f t="shared" si="27"/>
        <v>1</v>
      </c>
      <c r="J236" s="62">
        <f t="shared" si="27"/>
        <v>22</v>
      </c>
      <c r="K236" s="73" t="b">
        <f>AND(L205=C236)</f>
        <v>1</v>
      </c>
      <c r="L236" s="73" t="b">
        <f>AND(C236&gt;=J236,J236&gt;0)</f>
        <v>1</v>
      </c>
      <c r="M236" s="73" t="b">
        <f>AND(C236&gt;=(D236+F236), (D236+F236)&gt;0)</f>
        <v>1</v>
      </c>
      <c r="N236" s="73" t="b">
        <f>AND(D236&gt;=E236,F236&gt;=G236)</f>
        <v>1</v>
      </c>
      <c r="O236" s="73" t="b">
        <f>AND(C236&gt;=(H236+I236))</f>
        <v>1</v>
      </c>
      <c r="P236" s="73"/>
      <c r="R236" s="36"/>
      <c r="AE236"/>
    </row>
    <row r="237" spans="1:31" ht="18" x14ac:dyDescent="0.3">
      <c r="A237" s="29" t="s">
        <v>207</v>
      </c>
      <c r="B237" s="29">
        <v>902</v>
      </c>
      <c r="C237" s="62">
        <f>C239+C240+C241</f>
        <v>4</v>
      </c>
      <c r="D237" s="62">
        <f t="shared" ref="D237:J237" si="28">D239+D240+D241</f>
        <v>3</v>
      </c>
      <c r="E237" s="62">
        <f t="shared" si="28"/>
        <v>2</v>
      </c>
      <c r="F237" s="62">
        <f t="shared" si="28"/>
        <v>0</v>
      </c>
      <c r="G237" s="62">
        <f t="shared" si="28"/>
        <v>0</v>
      </c>
      <c r="H237" s="62">
        <f t="shared" si="28"/>
        <v>0</v>
      </c>
      <c r="I237" s="62">
        <f t="shared" si="28"/>
        <v>0</v>
      </c>
      <c r="J237" s="62">
        <f t="shared" si="28"/>
        <v>4</v>
      </c>
      <c r="K237" s="73" t="b">
        <f>AND(L207=C237)</f>
        <v>1</v>
      </c>
      <c r="L237" s="73" t="b">
        <f>AND(C237&gt;=J237,J237&gt;0)</f>
        <v>1</v>
      </c>
      <c r="M237" s="73" t="b">
        <f t="shared" ref="M237:M255" si="29">AND(C237&gt;=(D237+F237), (D237+F237)&gt;0)</f>
        <v>1</v>
      </c>
      <c r="N237" s="73" t="b">
        <f t="shared" ref="N237:N259" si="30">AND(D237&gt;=E237,F237&gt;=G237)</f>
        <v>1</v>
      </c>
      <c r="O237" s="73" t="b">
        <f t="shared" ref="O237:O262" si="31">AND(C237&gt;=(H237+I237))</f>
        <v>1</v>
      </c>
      <c r="P237" s="73"/>
      <c r="R237" s="36"/>
      <c r="AE237"/>
    </row>
    <row r="238" spans="1:31" ht="18" x14ac:dyDescent="0.35">
      <c r="A238" s="31" t="s">
        <v>105</v>
      </c>
      <c r="B238" s="32"/>
      <c r="C238" s="63"/>
      <c r="D238" s="63"/>
      <c r="E238" s="63"/>
      <c r="F238" s="63"/>
      <c r="G238" s="63"/>
      <c r="H238" s="64"/>
      <c r="I238" s="64"/>
      <c r="J238" s="64"/>
      <c r="K238" s="73"/>
      <c r="L238" s="73"/>
      <c r="M238" s="73"/>
      <c r="N238" s="73"/>
      <c r="O238" s="73"/>
      <c r="P238" s="73"/>
      <c r="R238" s="36"/>
      <c r="AE238"/>
    </row>
    <row r="239" spans="1:31" ht="18" x14ac:dyDescent="0.35">
      <c r="A239" s="29" t="s">
        <v>169</v>
      </c>
      <c r="B239" s="29">
        <v>903</v>
      </c>
      <c r="C239" s="65">
        <v>1</v>
      </c>
      <c r="D239" s="65">
        <v>1</v>
      </c>
      <c r="E239" s="65">
        <v>1</v>
      </c>
      <c r="F239" s="65"/>
      <c r="G239" s="65"/>
      <c r="H239" s="66"/>
      <c r="I239" s="66"/>
      <c r="J239" s="131">
        <v>1</v>
      </c>
      <c r="K239" s="73" t="b">
        <f>AND(L209=C239)</f>
        <v>1</v>
      </c>
      <c r="L239" s="73" t="b">
        <f t="shared" ref="L239:L262" si="32">AND(C239&gt;=J239,J239&gt;0)</f>
        <v>1</v>
      </c>
      <c r="M239" s="73" t="b">
        <f t="shared" si="29"/>
        <v>1</v>
      </c>
      <c r="N239" s="73" t="b">
        <f t="shared" si="30"/>
        <v>1</v>
      </c>
      <c r="O239" s="73" t="b">
        <f t="shared" si="31"/>
        <v>1</v>
      </c>
      <c r="P239" s="73"/>
      <c r="R239" s="36"/>
      <c r="AE239"/>
    </row>
    <row r="240" spans="1:31" ht="15.75" customHeight="1" x14ac:dyDescent="0.35">
      <c r="A240" s="29" t="s">
        <v>170</v>
      </c>
      <c r="B240" s="29">
        <v>904</v>
      </c>
      <c r="C240" s="65">
        <v>3</v>
      </c>
      <c r="D240" s="65">
        <v>2</v>
      </c>
      <c r="E240" s="65">
        <v>1</v>
      </c>
      <c r="F240" s="65"/>
      <c r="G240" s="65"/>
      <c r="H240" s="66"/>
      <c r="I240" s="66"/>
      <c r="J240" s="131">
        <v>3</v>
      </c>
      <c r="K240" s="73" t="b">
        <f t="shared" ref="K240:K242" si="33">AND(L210=C240)</f>
        <v>1</v>
      </c>
      <c r="L240" s="73" t="b">
        <f t="shared" si="32"/>
        <v>1</v>
      </c>
      <c r="M240" s="73" t="b">
        <f t="shared" si="29"/>
        <v>1</v>
      </c>
      <c r="N240" s="73" t="b">
        <f t="shared" si="30"/>
        <v>1</v>
      </c>
      <c r="O240" s="73" t="b">
        <f t="shared" si="31"/>
        <v>1</v>
      </c>
      <c r="P240" s="73"/>
      <c r="R240" s="36"/>
      <c r="AE240"/>
    </row>
    <row r="241" spans="1:31" ht="15.75" customHeight="1" x14ac:dyDescent="0.35">
      <c r="A241" s="29" t="s">
        <v>171</v>
      </c>
      <c r="B241" s="67">
        <v>905</v>
      </c>
      <c r="C241" s="65">
        <v>0</v>
      </c>
      <c r="D241" s="65">
        <v>0</v>
      </c>
      <c r="E241" s="65">
        <v>0</v>
      </c>
      <c r="F241" s="65">
        <v>0</v>
      </c>
      <c r="G241" s="65">
        <v>0</v>
      </c>
      <c r="H241" s="66">
        <v>0</v>
      </c>
      <c r="I241" s="66">
        <v>0</v>
      </c>
      <c r="J241" s="66">
        <v>0</v>
      </c>
      <c r="K241" s="73" t="b">
        <f t="shared" si="33"/>
        <v>1</v>
      </c>
      <c r="L241" s="73" t="b">
        <f t="shared" si="32"/>
        <v>0</v>
      </c>
      <c r="M241" s="73" t="b">
        <f t="shared" si="29"/>
        <v>0</v>
      </c>
      <c r="N241" s="15" t="b">
        <f t="shared" si="30"/>
        <v>1</v>
      </c>
      <c r="O241" s="15" t="b">
        <f t="shared" si="31"/>
        <v>1</v>
      </c>
      <c r="P241" s="73"/>
      <c r="R241" s="36"/>
      <c r="AE241"/>
    </row>
    <row r="242" spans="1:31" ht="18" x14ac:dyDescent="0.3">
      <c r="A242" s="29" t="s">
        <v>208</v>
      </c>
      <c r="B242" s="29">
        <v>906</v>
      </c>
      <c r="C242" s="62">
        <f>C244+C245+C246+C247+C248+C249+C250+C251+C252+C253+C254+C255</f>
        <v>10</v>
      </c>
      <c r="D242" s="62">
        <f t="shared" ref="D242:J242" si="34">D244+D245+D246+D247+D248+D249+D250+D251+D252+D253+D254+D255</f>
        <v>7</v>
      </c>
      <c r="E242" s="62">
        <f t="shared" si="34"/>
        <v>7</v>
      </c>
      <c r="F242" s="62">
        <f t="shared" si="34"/>
        <v>3</v>
      </c>
      <c r="G242" s="62">
        <f t="shared" si="34"/>
        <v>3</v>
      </c>
      <c r="H242" s="62">
        <f t="shared" si="34"/>
        <v>9</v>
      </c>
      <c r="I242" s="62">
        <f t="shared" si="34"/>
        <v>1</v>
      </c>
      <c r="J242" s="62">
        <f t="shared" si="34"/>
        <v>10</v>
      </c>
      <c r="K242" s="73" t="b">
        <f t="shared" si="33"/>
        <v>1</v>
      </c>
      <c r="L242" s="73" t="b">
        <f t="shared" si="32"/>
        <v>1</v>
      </c>
      <c r="M242" s="73" t="b">
        <f t="shared" si="29"/>
        <v>1</v>
      </c>
      <c r="N242" s="73" t="b">
        <f t="shared" si="30"/>
        <v>1</v>
      </c>
      <c r="O242" s="73" t="b">
        <f t="shared" si="31"/>
        <v>1</v>
      </c>
      <c r="P242" s="73"/>
      <c r="R242" s="36"/>
      <c r="AE242"/>
    </row>
    <row r="243" spans="1:31" ht="18" x14ac:dyDescent="0.35">
      <c r="A243" s="31" t="s">
        <v>209</v>
      </c>
      <c r="B243" s="32"/>
      <c r="C243" s="63"/>
      <c r="D243" s="68"/>
      <c r="E243" s="68"/>
      <c r="F243" s="68"/>
      <c r="G243" s="68"/>
      <c r="H243" s="64"/>
      <c r="I243" s="64"/>
      <c r="J243" s="64"/>
      <c r="K243" s="73"/>
      <c r="L243" s="73"/>
      <c r="M243" s="73"/>
      <c r="N243" s="73"/>
      <c r="O243" s="73"/>
      <c r="P243" s="73"/>
      <c r="R243" s="36"/>
      <c r="AE243"/>
    </row>
    <row r="244" spans="1:31" ht="18" x14ac:dyDescent="0.35">
      <c r="A244" s="29" t="s">
        <v>174</v>
      </c>
      <c r="B244" s="29">
        <v>907</v>
      </c>
      <c r="C244" s="65">
        <v>7</v>
      </c>
      <c r="D244" s="65">
        <v>4</v>
      </c>
      <c r="E244" s="65">
        <v>4</v>
      </c>
      <c r="F244" s="65">
        <v>3</v>
      </c>
      <c r="G244" s="65">
        <v>3</v>
      </c>
      <c r="H244" s="131">
        <v>6</v>
      </c>
      <c r="I244" s="131">
        <v>1</v>
      </c>
      <c r="J244" s="131">
        <v>7</v>
      </c>
      <c r="K244" s="73" t="b">
        <f>AND(L215=C244)</f>
        <v>1</v>
      </c>
      <c r="L244" s="73" t="b">
        <f t="shared" si="32"/>
        <v>1</v>
      </c>
      <c r="M244" s="73" t="b">
        <f t="shared" si="29"/>
        <v>1</v>
      </c>
      <c r="N244" s="73" t="b">
        <f t="shared" si="30"/>
        <v>1</v>
      </c>
      <c r="O244" s="73" t="b">
        <f t="shared" si="31"/>
        <v>1</v>
      </c>
      <c r="P244" s="73"/>
      <c r="R244" s="36"/>
      <c r="AE244"/>
    </row>
    <row r="245" spans="1:31" ht="18" x14ac:dyDescent="0.35">
      <c r="A245" s="29" t="s">
        <v>175</v>
      </c>
      <c r="B245" s="29">
        <v>908</v>
      </c>
      <c r="C245" s="65">
        <v>0</v>
      </c>
      <c r="D245" s="65">
        <v>0</v>
      </c>
      <c r="E245" s="65">
        <v>0</v>
      </c>
      <c r="F245" s="65">
        <v>0</v>
      </c>
      <c r="G245" s="65">
        <v>0</v>
      </c>
      <c r="H245" s="131">
        <v>0</v>
      </c>
      <c r="I245" s="66">
        <v>0</v>
      </c>
      <c r="J245" s="131">
        <v>0</v>
      </c>
      <c r="K245" s="73" t="b">
        <f t="shared" ref="K245:K256" si="35">AND(L216=C245)</f>
        <v>1</v>
      </c>
      <c r="L245" s="73" t="b">
        <f t="shared" si="32"/>
        <v>0</v>
      </c>
      <c r="M245" s="73" t="b">
        <f t="shared" si="29"/>
        <v>0</v>
      </c>
      <c r="N245" s="73" t="b">
        <f t="shared" si="30"/>
        <v>1</v>
      </c>
      <c r="O245" s="73" t="b">
        <f t="shared" si="31"/>
        <v>1</v>
      </c>
      <c r="P245" s="73"/>
      <c r="R245" s="36"/>
      <c r="AE245"/>
    </row>
    <row r="246" spans="1:31" ht="18" x14ac:dyDescent="0.35">
      <c r="A246" s="29" t="s">
        <v>176</v>
      </c>
      <c r="B246" s="29">
        <v>909</v>
      </c>
      <c r="C246" s="65">
        <v>1</v>
      </c>
      <c r="D246" s="65">
        <v>1</v>
      </c>
      <c r="E246" s="65">
        <v>1</v>
      </c>
      <c r="F246" s="65"/>
      <c r="G246" s="65"/>
      <c r="H246" s="131">
        <v>1</v>
      </c>
      <c r="I246" s="66"/>
      <c r="J246" s="131">
        <v>1</v>
      </c>
      <c r="K246" s="73" t="b">
        <f t="shared" si="35"/>
        <v>1</v>
      </c>
      <c r="L246" s="73" t="b">
        <f t="shared" si="32"/>
        <v>1</v>
      </c>
      <c r="M246" s="73" t="b">
        <f t="shared" si="29"/>
        <v>1</v>
      </c>
      <c r="N246" s="73" t="b">
        <f t="shared" si="30"/>
        <v>1</v>
      </c>
      <c r="O246" s="73" t="b">
        <f t="shared" si="31"/>
        <v>1</v>
      </c>
      <c r="P246" s="73"/>
      <c r="R246" s="36"/>
      <c r="AE246"/>
    </row>
    <row r="247" spans="1:31" ht="18" x14ac:dyDescent="0.35">
      <c r="A247" s="29" t="s">
        <v>177</v>
      </c>
      <c r="B247" s="29">
        <v>910</v>
      </c>
      <c r="C247" s="65"/>
      <c r="D247" s="65"/>
      <c r="E247" s="65"/>
      <c r="F247" s="65"/>
      <c r="G247" s="65"/>
      <c r="H247" s="131"/>
      <c r="I247" s="66"/>
      <c r="J247" s="131"/>
      <c r="K247" s="73" t="b">
        <f t="shared" si="35"/>
        <v>1</v>
      </c>
      <c r="L247" s="73" t="b">
        <f t="shared" si="32"/>
        <v>0</v>
      </c>
      <c r="M247" s="73" t="b">
        <f t="shared" si="29"/>
        <v>0</v>
      </c>
      <c r="N247" s="73" t="b">
        <f t="shared" si="30"/>
        <v>1</v>
      </c>
      <c r="O247" s="73" t="b">
        <f t="shared" si="31"/>
        <v>1</v>
      </c>
      <c r="P247" s="73"/>
      <c r="R247" s="36"/>
      <c r="AE247"/>
    </row>
    <row r="248" spans="1:31" ht="18" x14ac:dyDescent="0.35">
      <c r="A248" s="29" t="s">
        <v>178</v>
      </c>
      <c r="B248" s="29">
        <v>911</v>
      </c>
      <c r="C248" s="65">
        <v>1</v>
      </c>
      <c r="D248" s="65">
        <v>1</v>
      </c>
      <c r="E248" s="65">
        <v>1</v>
      </c>
      <c r="F248" s="65"/>
      <c r="G248" s="65"/>
      <c r="H248" s="131">
        <v>1</v>
      </c>
      <c r="I248" s="66"/>
      <c r="J248" s="131">
        <v>1</v>
      </c>
      <c r="K248" s="73" t="b">
        <f t="shared" si="35"/>
        <v>1</v>
      </c>
      <c r="L248" s="73" t="b">
        <f t="shared" si="32"/>
        <v>1</v>
      </c>
      <c r="M248" s="73" t="b">
        <f t="shared" si="29"/>
        <v>1</v>
      </c>
      <c r="N248" s="73" t="b">
        <f t="shared" si="30"/>
        <v>1</v>
      </c>
      <c r="O248" s="73" t="b">
        <f t="shared" si="31"/>
        <v>1</v>
      </c>
      <c r="P248" s="73"/>
      <c r="R248" s="36"/>
      <c r="AE248"/>
    </row>
    <row r="249" spans="1:31" ht="18" x14ac:dyDescent="0.35">
      <c r="A249" s="29" t="s">
        <v>179</v>
      </c>
      <c r="B249" s="29">
        <v>912</v>
      </c>
      <c r="C249" s="65"/>
      <c r="D249" s="65"/>
      <c r="E249" s="65"/>
      <c r="F249" s="65"/>
      <c r="G249" s="65"/>
      <c r="H249" s="131"/>
      <c r="I249" s="66"/>
      <c r="J249" s="131"/>
      <c r="K249" s="73" t="b">
        <f t="shared" si="35"/>
        <v>1</v>
      </c>
      <c r="L249" s="73" t="b">
        <f t="shared" si="32"/>
        <v>0</v>
      </c>
      <c r="M249" s="73" t="b">
        <f t="shared" si="29"/>
        <v>0</v>
      </c>
      <c r="N249" s="73" t="b">
        <f t="shared" si="30"/>
        <v>1</v>
      </c>
      <c r="O249" s="73" t="b">
        <f t="shared" si="31"/>
        <v>1</v>
      </c>
      <c r="P249" s="73"/>
      <c r="R249" s="36"/>
      <c r="AE249"/>
    </row>
    <row r="250" spans="1:31" ht="18" x14ac:dyDescent="0.35">
      <c r="A250" s="29" t="s">
        <v>180</v>
      </c>
      <c r="B250" s="29">
        <v>913</v>
      </c>
      <c r="C250" s="65">
        <v>1</v>
      </c>
      <c r="D250" s="65">
        <v>1</v>
      </c>
      <c r="E250" s="65">
        <v>1</v>
      </c>
      <c r="F250" s="65"/>
      <c r="G250" s="65"/>
      <c r="H250" s="131">
        <v>1</v>
      </c>
      <c r="I250" s="66"/>
      <c r="J250" s="131">
        <v>1</v>
      </c>
      <c r="K250" s="73" t="b">
        <f t="shared" si="35"/>
        <v>1</v>
      </c>
      <c r="L250" s="73" t="b">
        <f t="shared" si="32"/>
        <v>1</v>
      </c>
      <c r="M250" s="73" t="b">
        <f t="shared" si="29"/>
        <v>1</v>
      </c>
      <c r="N250" s="73" t="b">
        <f t="shared" si="30"/>
        <v>1</v>
      </c>
      <c r="O250" s="73" t="b">
        <f t="shared" si="31"/>
        <v>1</v>
      </c>
      <c r="P250" s="73"/>
      <c r="R250" s="36"/>
      <c r="AE250"/>
    </row>
    <row r="251" spans="1:31" ht="18" x14ac:dyDescent="0.35">
      <c r="A251" s="29" t="s">
        <v>181</v>
      </c>
      <c r="B251" s="29">
        <v>914</v>
      </c>
      <c r="C251" s="65"/>
      <c r="D251" s="65"/>
      <c r="E251" s="65"/>
      <c r="F251" s="65"/>
      <c r="G251" s="65"/>
      <c r="H251" s="131"/>
      <c r="I251" s="66"/>
      <c r="J251" s="131"/>
      <c r="K251" s="73" t="b">
        <f t="shared" si="35"/>
        <v>1</v>
      </c>
      <c r="L251" s="73" t="b">
        <f t="shared" si="32"/>
        <v>0</v>
      </c>
      <c r="M251" s="73" t="b">
        <f t="shared" si="29"/>
        <v>0</v>
      </c>
      <c r="N251" s="73" t="b">
        <f t="shared" si="30"/>
        <v>1</v>
      </c>
      <c r="O251" s="73" t="b">
        <f t="shared" si="31"/>
        <v>1</v>
      </c>
      <c r="P251" s="73"/>
      <c r="R251" s="36"/>
      <c r="AE251"/>
    </row>
    <row r="252" spans="1:31" ht="18" x14ac:dyDescent="0.35">
      <c r="A252" s="29" t="s">
        <v>182</v>
      </c>
      <c r="B252" s="29">
        <v>915</v>
      </c>
      <c r="C252" s="65"/>
      <c r="D252" s="65"/>
      <c r="E252" s="65"/>
      <c r="F252" s="65"/>
      <c r="G252" s="65"/>
      <c r="H252" s="131"/>
      <c r="I252" s="66"/>
      <c r="J252" s="131"/>
      <c r="K252" s="73" t="b">
        <f t="shared" si="35"/>
        <v>1</v>
      </c>
      <c r="L252" s="73" t="b">
        <f t="shared" si="32"/>
        <v>0</v>
      </c>
      <c r="M252" s="73" t="b">
        <f t="shared" si="29"/>
        <v>0</v>
      </c>
      <c r="N252" s="73" t="b">
        <f t="shared" si="30"/>
        <v>1</v>
      </c>
      <c r="O252" s="73" t="b">
        <f t="shared" si="31"/>
        <v>1</v>
      </c>
      <c r="P252" s="73"/>
      <c r="R252" s="36"/>
      <c r="AE252"/>
    </row>
    <row r="253" spans="1:31" ht="18" x14ac:dyDescent="0.35">
      <c r="A253" s="29" t="s">
        <v>183</v>
      </c>
      <c r="B253" s="29">
        <v>916</v>
      </c>
      <c r="C253" s="65"/>
      <c r="D253" s="65"/>
      <c r="E253" s="65"/>
      <c r="F253" s="65"/>
      <c r="G253" s="65"/>
      <c r="H253" s="131"/>
      <c r="I253" s="66"/>
      <c r="J253" s="131"/>
      <c r="K253" s="73" t="b">
        <f t="shared" si="35"/>
        <v>1</v>
      </c>
      <c r="L253" s="73" t="b">
        <f t="shared" si="32"/>
        <v>0</v>
      </c>
      <c r="M253" s="73" t="b">
        <f t="shared" si="29"/>
        <v>0</v>
      </c>
      <c r="N253" s="73" t="b">
        <f t="shared" si="30"/>
        <v>1</v>
      </c>
      <c r="O253" s="73" t="b">
        <f t="shared" si="31"/>
        <v>1</v>
      </c>
      <c r="P253" s="73"/>
      <c r="R253" s="36"/>
      <c r="AE253"/>
    </row>
    <row r="254" spans="1:31" ht="18" x14ac:dyDescent="0.35">
      <c r="A254" s="29" t="s">
        <v>184</v>
      </c>
      <c r="B254" s="29">
        <v>917</v>
      </c>
      <c r="C254" s="65"/>
      <c r="D254" s="65"/>
      <c r="E254" s="65"/>
      <c r="F254" s="65"/>
      <c r="G254" s="65"/>
      <c r="H254" s="131"/>
      <c r="I254" s="66"/>
      <c r="J254" s="131"/>
      <c r="K254" s="73" t="b">
        <f t="shared" si="35"/>
        <v>1</v>
      </c>
      <c r="L254" s="73" t="b">
        <f t="shared" si="32"/>
        <v>0</v>
      </c>
      <c r="M254" s="73" t="b">
        <f t="shared" si="29"/>
        <v>0</v>
      </c>
      <c r="N254" s="73" t="b">
        <f t="shared" si="30"/>
        <v>1</v>
      </c>
      <c r="O254" s="73" t="b">
        <f t="shared" si="31"/>
        <v>1</v>
      </c>
      <c r="P254" s="73"/>
      <c r="R254" s="36"/>
      <c r="AE254"/>
    </row>
    <row r="255" spans="1:31" ht="18" x14ac:dyDescent="0.35">
      <c r="A255" s="29" t="s">
        <v>185</v>
      </c>
      <c r="B255" s="29">
        <v>918</v>
      </c>
      <c r="C255" s="65"/>
      <c r="D255" s="65"/>
      <c r="E255" s="65"/>
      <c r="F255" s="65"/>
      <c r="G255" s="65"/>
      <c r="H255" s="131"/>
      <c r="I255" s="66"/>
      <c r="J255" s="131"/>
      <c r="K255" s="73" t="b">
        <f t="shared" si="35"/>
        <v>1</v>
      </c>
      <c r="L255" s="73" t="b">
        <f t="shared" si="32"/>
        <v>0</v>
      </c>
      <c r="M255" s="73" t="b">
        <f t="shared" si="29"/>
        <v>0</v>
      </c>
      <c r="N255" s="73" t="b">
        <f t="shared" si="30"/>
        <v>1</v>
      </c>
      <c r="O255" s="73" t="b">
        <f t="shared" si="31"/>
        <v>1</v>
      </c>
      <c r="P255" s="73"/>
      <c r="R255" s="36"/>
      <c r="AE255"/>
    </row>
    <row r="256" spans="1:31" ht="18" x14ac:dyDescent="0.3">
      <c r="A256" s="29" t="s">
        <v>186</v>
      </c>
      <c r="B256" s="29">
        <v>919</v>
      </c>
      <c r="C256" s="62">
        <f>C257+C258</f>
        <v>4</v>
      </c>
      <c r="D256" s="62">
        <f>D257+D258</f>
        <v>1</v>
      </c>
      <c r="E256" s="62">
        <f t="shared" ref="E256:J256" si="36">E257+E258</f>
        <v>1</v>
      </c>
      <c r="F256" s="62">
        <f t="shared" si="36"/>
        <v>3</v>
      </c>
      <c r="G256" s="62">
        <f t="shared" si="36"/>
        <v>0</v>
      </c>
      <c r="H256" s="62">
        <f t="shared" si="36"/>
        <v>0</v>
      </c>
      <c r="I256" s="62">
        <f t="shared" si="36"/>
        <v>0</v>
      </c>
      <c r="J256" s="62">
        <f t="shared" si="36"/>
        <v>4</v>
      </c>
      <c r="K256" s="73" t="b">
        <f t="shared" si="35"/>
        <v>1</v>
      </c>
      <c r="L256" s="73" t="b">
        <f t="shared" si="32"/>
        <v>1</v>
      </c>
      <c r="M256" s="73" t="b">
        <f t="shared" ref="M256:M259" si="37">AND(C256&gt;=(D256+F256))</f>
        <v>1</v>
      </c>
      <c r="N256" s="73" t="b">
        <f t="shared" si="30"/>
        <v>1</v>
      </c>
      <c r="O256" s="73" t="b">
        <f t="shared" si="31"/>
        <v>1</v>
      </c>
      <c r="P256" s="73"/>
      <c r="R256" s="36"/>
      <c r="AE256"/>
    </row>
    <row r="257" spans="1:34" ht="18" x14ac:dyDescent="0.35">
      <c r="A257" s="29" t="s">
        <v>187</v>
      </c>
      <c r="B257" s="29">
        <v>920</v>
      </c>
      <c r="C257" s="65">
        <v>4</v>
      </c>
      <c r="D257" s="65">
        <v>1</v>
      </c>
      <c r="E257" s="65">
        <v>1</v>
      </c>
      <c r="F257" s="65">
        <v>3</v>
      </c>
      <c r="G257" s="65">
        <v>0</v>
      </c>
      <c r="H257" s="131">
        <v>0</v>
      </c>
      <c r="I257" s="131">
        <v>0</v>
      </c>
      <c r="J257" s="131">
        <v>4</v>
      </c>
      <c r="K257" s="73" t="b">
        <f>AND(L229=C257)</f>
        <v>1</v>
      </c>
      <c r="L257" s="73" t="b">
        <f t="shared" si="32"/>
        <v>1</v>
      </c>
      <c r="M257" s="73" t="b">
        <f t="shared" si="37"/>
        <v>1</v>
      </c>
      <c r="N257" s="73" t="b">
        <f t="shared" si="30"/>
        <v>1</v>
      </c>
      <c r="O257" s="73" t="b">
        <f t="shared" si="31"/>
        <v>1</v>
      </c>
      <c r="P257" s="73"/>
      <c r="R257" s="36"/>
      <c r="AE257"/>
    </row>
    <row r="258" spans="1:34" ht="18" x14ac:dyDescent="0.35">
      <c r="A258" s="29" t="s">
        <v>188</v>
      </c>
      <c r="B258" s="29">
        <v>921</v>
      </c>
      <c r="C258" s="65"/>
      <c r="D258" s="65"/>
      <c r="E258" s="65"/>
      <c r="F258" s="65"/>
      <c r="G258" s="65"/>
      <c r="H258" s="66"/>
      <c r="I258" s="66"/>
      <c r="J258" s="66"/>
      <c r="K258" s="73" t="b">
        <f t="shared" ref="K258:K259" si="38">AND(L230=C258)</f>
        <v>1</v>
      </c>
      <c r="L258" s="73" t="b">
        <f t="shared" si="32"/>
        <v>0</v>
      </c>
      <c r="M258" s="73" t="b">
        <f t="shared" si="37"/>
        <v>1</v>
      </c>
      <c r="N258" s="73" t="b">
        <f t="shared" si="30"/>
        <v>1</v>
      </c>
      <c r="O258" s="73" t="b">
        <f t="shared" si="31"/>
        <v>1</v>
      </c>
      <c r="P258" s="73"/>
      <c r="R258" s="36"/>
      <c r="AE258"/>
    </row>
    <row r="259" spans="1:34" ht="18" x14ac:dyDescent="0.35">
      <c r="A259" s="29" t="s">
        <v>189</v>
      </c>
      <c r="B259" s="29">
        <v>922</v>
      </c>
      <c r="C259" s="65">
        <v>6</v>
      </c>
      <c r="D259" s="65">
        <v>2</v>
      </c>
      <c r="E259" s="65">
        <v>0</v>
      </c>
      <c r="F259" s="65">
        <v>5</v>
      </c>
      <c r="G259" s="65">
        <v>0</v>
      </c>
      <c r="H259" s="131">
        <v>0</v>
      </c>
      <c r="I259" s="131">
        <v>0</v>
      </c>
      <c r="J259" s="131">
        <v>4</v>
      </c>
      <c r="K259" s="73" t="b">
        <f t="shared" si="38"/>
        <v>1</v>
      </c>
      <c r="L259" s="73" t="b">
        <f t="shared" si="32"/>
        <v>1</v>
      </c>
      <c r="M259" s="73" t="b">
        <f t="shared" si="37"/>
        <v>0</v>
      </c>
      <c r="N259" s="73" t="b">
        <f t="shared" si="30"/>
        <v>1</v>
      </c>
      <c r="O259" s="73" t="b">
        <f t="shared" si="31"/>
        <v>1</v>
      </c>
      <c r="P259" s="73"/>
      <c r="R259" s="36"/>
      <c r="AE259"/>
    </row>
    <row r="260" spans="1:34" ht="28.8" x14ac:dyDescent="0.35">
      <c r="A260" s="69" t="s">
        <v>210</v>
      </c>
      <c r="B260" s="29">
        <v>923</v>
      </c>
      <c r="C260" s="65"/>
      <c r="D260" s="62" t="s">
        <v>211</v>
      </c>
      <c r="E260" s="62" t="s">
        <v>211</v>
      </c>
      <c r="F260" s="62" t="s">
        <v>211</v>
      </c>
      <c r="G260" s="62" t="s">
        <v>211</v>
      </c>
      <c r="H260" s="66"/>
      <c r="I260" s="66"/>
      <c r="J260" s="66"/>
      <c r="K260" s="73"/>
      <c r="L260" s="73" t="b">
        <f t="shared" si="32"/>
        <v>0</v>
      </c>
      <c r="M260" s="73"/>
      <c r="N260" s="73"/>
      <c r="O260" s="73" t="b">
        <f t="shared" si="31"/>
        <v>1</v>
      </c>
      <c r="P260" s="73"/>
      <c r="R260" s="36"/>
      <c r="AE260"/>
    </row>
    <row r="261" spans="1:34" ht="43.2" x14ac:dyDescent="0.35">
      <c r="A261" s="69" t="s">
        <v>212</v>
      </c>
      <c r="B261" s="29">
        <v>924</v>
      </c>
      <c r="C261" s="65">
        <v>10</v>
      </c>
      <c r="D261" s="62" t="s">
        <v>211</v>
      </c>
      <c r="E261" s="62" t="s">
        <v>211</v>
      </c>
      <c r="F261" s="62" t="s">
        <v>211</v>
      </c>
      <c r="G261" s="62" t="s">
        <v>211</v>
      </c>
      <c r="H261" s="131">
        <v>9</v>
      </c>
      <c r="I261" s="131">
        <v>1</v>
      </c>
      <c r="J261" s="131">
        <v>10</v>
      </c>
      <c r="K261" s="73"/>
      <c r="L261" s="73" t="b">
        <f t="shared" si="32"/>
        <v>1</v>
      </c>
      <c r="M261" s="73"/>
      <c r="N261" s="73"/>
      <c r="O261" s="73" t="b">
        <f t="shared" si="31"/>
        <v>1</v>
      </c>
      <c r="P261" s="73"/>
      <c r="R261" s="36"/>
      <c r="AE261"/>
    </row>
    <row r="262" spans="1:34" ht="18" x14ac:dyDescent="0.35">
      <c r="A262" s="122" t="s">
        <v>213</v>
      </c>
      <c r="B262" s="67">
        <v>925</v>
      </c>
      <c r="C262" s="123"/>
      <c r="D262" s="123" t="s">
        <v>211</v>
      </c>
      <c r="E262" s="123" t="s">
        <v>211</v>
      </c>
      <c r="F262" s="123" t="s">
        <v>211</v>
      </c>
      <c r="G262" s="123" t="s">
        <v>211</v>
      </c>
      <c r="H262" s="124"/>
      <c r="I262" s="124"/>
      <c r="J262" s="124"/>
      <c r="K262" s="6"/>
      <c r="L262" s="4" t="b">
        <f t="shared" si="32"/>
        <v>0</v>
      </c>
      <c r="O262" s="4" t="b">
        <f t="shared" si="31"/>
        <v>1</v>
      </c>
      <c r="R262" s="36"/>
      <c r="AE262"/>
    </row>
    <row r="263" spans="1:34" ht="23.4" x14ac:dyDescent="0.3">
      <c r="A263" s="49" t="s">
        <v>214</v>
      </c>
    </row>
    <row r="264" spans="1:34" ht="15" customHeight="1" x14ac:dyDescent="0.3">
      <c r="A264" s="137" t="s">
        <v>23</v>
      </c>
      <c r="B264" s="137" t="s">
        <v>3</v>
      </c>
      <c r="C264" s="137" t="s">
        <v>215</v>
      </c>
      <c r="D264" s="144" t="s">
        <v>136</v>
      </c>
      <c r="E264" s="145"/>
      <c r="F264" s="145"/>
      <c r="G264" s="145"/>
      <c r="H264" s="145"/>
      <c r="I264" s="145"/>
      <c r="J264" s="145"/>
      <c r="K264" s="145"/>
      <c r="L264" s="145"/>
      <c r="M264" s="145"/>
    </row>
    <row r="265" spans="1:34" x14ac:dyDescent="0.3">
      <c r="A265" s="137"/>
      <c r="B265" s="137"/>
      <c r="C265" s="137"/>
      <c r="D265" s="37" t="s">
        <v>216</v>
      </c>
      <c r="E265" s="37" t="s">
        <v>217</v>
      </c>
      <c r="F265" s="37" t="s">
        <v>218</v>
      </c>
      <c r="G265" s="37" t="s">
        <v>219</v>
      </c>
      <c r="H265" s="37" t="s">
        <v>220</v>
      </c>
      <c r="I265" s="37" t="s">
        <v>221</v>
      </c>
      <c r="J265" s="37" t="s">
        <v>222</v>
      </c>
      <c r="K265" s="37" t="s">
        <v>223</v>
      </c>
      <c r="L265" s="37" t="s">
        <v>224</v>
      </c>
      <c r="M265" s="37" t="s">
        <v>225</v>
      </c>
      <c r="N265" s="73"/>
      <c r="S265" s="4"/>
      <c r="T265" s="4"/>
      <c r="U265" s="4"/>
      <c r="AF265" s="36"/>
      <c r="AG265" s="36"/>
      <c r="AH265" s="36"/>
    </row>
    <row r="266" spans="1:34" x14ac:dyDescent="0.3">
      <c r="A266" s="37" t="s">
        <v>5</v>
      </c>
      <c r="B266" s="37" t="s">
        <v>6</v>
      </c>
      <c r="C266" s="37">
        <v>3</v>
      </c>
      <c r="D266" s="37">
        <v>4</v>
      </c>
      <c r="E266" s="37">
        <v>5</v>
      </c>
      <c r="F266" s="37">
        <v>6</v>
      </c>
      <c r="G266" s="37">
        <v>7</v>
      </c>
      <c r="H266" s="37">
        <v>8</v>
      </c>
      <c r="I266" s="37">
        <v>9</v>
      </c>
      <c r="J266" s="37">
        <v>10</v>
      </c>
      <c r="K266" s="37">
        <v>11</v>
      </c>
      <c r="L266" s="37">
        <v>12</v>
      </c>
      <c r="M266" s="37">
        <v>13</v>
      </c>
      <c r="N266" s="73"/>
      <c r="S266" s="4"/>
      <c r="T266" s="4"/>
      <c r="U266" s="4"/>
      <c r="AF266" s="36"/>
      <c r="AG266" s="36"/>
      <c r="AH266" s="36"/>
    </row>
    <row r="267" spans="1:34" ht="18" x14ac:dyDescent="0.3">
      <c r="A267" s="29" t="s">
        <v>226</v>
      </c>
      <c r="B267" s="29">
        <v>1001</v>
      </c>
      <c r="C267" s="30">
        <f>SUM(D267:M267)</f>
        <v>24</v>
      </c>
      <c r="D267" s="30">
        <f>D269+D274+D289+D293</f>
        <v>0</v>
      </c>
      <c r="E267" s="30">
        <f t="shared" ref="E267:M267" si="39">E269+E274+E289+E293</f>
        <v>1</v>
      </c>
      <c r="F267" s="30">
        <f t="shared" si="39"/>
        <v>2</v>
      </c>
      <c r="G267" s="30">
        <f t="shared" si="39"/>
        <v>2</v>
      </c>
      <c r="H267" s="30">
        <f t="shared" si="39"/>
        <v>2</v>
      </c>
      <c r="I267" s="30">
        <f t="shared" si="39"/>
        <v>4</v>
      </c>
      <c r="J267" s="30">
        <f t="shared" si="39"/>
        <v>5</v>
      </c>
      <c r="K267" s="30">
        <f t="shared" si="39"/>
        <v>1</v>
      </c>
      <c r="L267" s="30">
        <f t="shared" si="39"/>
        <v>4</v>
      </c>
      <c r="M267" s="30">
        <f t="shared" si="39"/>
        <v>3</v>
      </c>
      <c r="N267" s="73" t="b">
        <f>AND(C267=C236)</f>
        <v>1</v>
      </c>
      <c r="S267" s="4"/>
      <c r="T267" s="4"/>
      <c r="U267" s="4"/>
      <c r="AF267" s="36"/>
      <c r="AG267" s="36"/>
      <c r="AH267" s="36"/>
    </row>
    <row r="268" spans="1:34" ht="18" x14ac:dyDescent="0.35">
      <c r="A268" s="31" t="s">
        <v>89</v>
      </c>
      <c r="B268" s="32"/>
      <c r="C268" s="70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73"/>
      <c r="S268" s="4"/>
      <c r="T268" s="4"/>
      <c r="U268" s="4"/>
      <c r="AF268" s="36"/>
      <c r="AG268" s="36"/>
      <c r="AH268" s="36"/>
    </row>
    <row r="269" spans="1:34" ht="18" x14ac:dyDescent="0.3">
      <c r="A269" s="29" t="s">
        <v>168</v>
      </c>
      <c r="B269" s="29">
        <v>1002</v>
      </c>
      <c r="C269" s="30">
        <f>SUM(D269:M269)</f>
        <v>4</v>
      </c>
      <c r="D269" s="30">
        <f>D271+D272+D273</f>
        <v>0</v>
      </c>
      <c r="E269" s="30">
        <f t="shared" ref="E269:M269" si="40">E271+E272+E273</f>
        <v>0</v>
      </c>
      <c r="F269" s="30">
        <f t="shared" si="40"/>
        <v>0</v>
      </c>
      <c r="G269" s="30">
        <f t="shared" si="40"/>
        <v>0</v>
      </c>
      <c r="H269" s="30">
        <f t="shared" si="40"/>
        <v>0</v>
      </c>
      <c r="I269" s="30">
        <f t="shared" si="40"/>
        <v>1</v>
      </c>
      <c r="J269" s="30">
        <f t="shared" si="40"/>
        <v>1</v>
      </c>
      <c r="K269" s="30">
        <f t="shared" si="40"/>
        <v>0</v>
      </c>
      <c r="L269" s="30">
        <f t="shared" si="40"/>
        <v>0</v>
      </c>
      <c r="M269" s="30">
        <f t="shared" si="40"/>
        <v>2</v>
      </c>
      <c r="N269" s="73" t="b">
        <f>AND(C269=C237)</f>
        <v>1</v>
      </c>
      <c r="S269" s="4"/>
      <c r="T269" s="4"/>
      <c r="U269" s="4"/>
      <c r="AF269" s="36"/>
      <c r="AG269" s="36"/>
      <c r="AH269" s="36"/>
    </row>
    <row r="270" spans="1:34" ht="18" x14ac:dyDescent="0.35">
      <c r="A270" s="31" t="s">
        <v>105</v>
      </c>
      <c r="B270" s="32"/>
      <c r="C270" s="70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73"/>
      <c r="S270" s="4"/>
      <c r="T270" s="4"/>
      <c r="U270" s="4"/>
      <c r="AF270" s="36"/>
      <c r="AG270" s="36"/>
      <c r="AH270" s="36"/>
    </row>
    <row r="271" spans="1:34" ht="18" x14ac:dyDescent="0.3">
      <c r="A271" s="29" t="s">
        <v>169</v>
      </c>
      <c r="B271" s="29">
        <v>1003</v>
      </c>
      <c r="C271" s="30">
        <f>SUM(D271:M271)</f>
        <v>1</v>
      </c>
      <c r="D271" s="35">
        <v>0</v>
      </c>
      <c r="E271" s="35">
        <v>0</v>
      </c>
      <c r="F271" s="35">
        <v>0</v>
      </c>
      <c r="G271" s="35">
        <v>0</v>
      </c>
      <c r="H271" s="35">
        <v>0</v>
      </c>
      <c r="I271" s="35">
        <v>0</v>
      </c>
      <c r="J271" s="35">
        <v>0</v>
      </c>
      <c r="K271" s="35">
        <v>0</v>
      </c>
      <c r="L271" s="35">
        <v>0</v>
      </c>
      <c r="M271" s="35">
        <v>1</v>
      </c>
      <c r="N271" s="73" t="b">
        <f>AND(C271=C239)</f>
        <v>1</v>
      </c>
      <c r="S271" s="4"/>
      <c r="T271" s="4"/>
      <c r="U271" s="4"/>
      <c r="AF271" s="36"/>
      <c r="AG271" s="36"/>
      <c r="AH271" s="36"/>
    </row>
    <row r="272" spans="1:34" ht="18" x14ac:dyDescent="0.3">
      <c r="A272" s="29" t="s">
        <v>170</v>
      </c>
      <c r="B272" s="29">
        <v>1004</v>
      </c>
      <c r="C272" s="30">
        <f>SUM(D272:M272)</f>
        <v>3</v>
      </c>
      <c r="D272" s="35">
        <v>0</v>
      </c>
      <c r="E272" s="35">
        <v>0</v>
      </c>
      <c r="F272" s="35">
        <v>0</v>
      </c>
      <c r="G272" s="35">
        <v>0</v>
      </c>
      <c r="H272" s="35">
        <v>0</v>
      </c>
      <c r="I272" s="35">
        <v>1</v>
      </c>
      <c r="J272" s="35">
        <v>1</v>
      </c>
      <c r="K272" s="35">
        <v>0</v>
      </c>
      <c r="L272" s="35">
        <v>0</v>
      </c>
      <c r="M272" s="35">
        <v>1</v>
      </c>
      <c r="N272" s="73" t="b">
        <f t="shared" ref="N272:N274" si="41">AND(C272=C240)</f>
        <v>1</v>
      </c>
      <c r="S272" s="4"/>
      <c r="T272" s="4"/>
      <c r="U272" s="4"/>
      <c r="AF272" s="36"/>
      <c r="AG272" s="36"/>
      <c r="AH272" s="36"/>
    </row>
    <row r="273" spans="1:34" ht="18" x14ac:dyDescent="0.3">
      <c r="A273" s="29" t="s">
        <v>171</v>
      </c>
      <c r="B273" s="67">
        <v>1005</v>
      </c>
      <c r="C273" s="71">
        <f>SUM(D273:M273)</f>
        <v>0</v>
      </c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3" t="b">
        <f t="shared" si="41"/>
        <v>1</v>
      </c>
      <c r="S273" s="4"/>
      <c r="T273" s="4"/>
      <c r="U273" s="4"/>
      <c r="AF273" s="36"/>
      <c r="AG273" s="36"/>
      <c r="AH273" s="36"/>
    </row>
    <row r="274" spans="1:34" ht="18" x14ac:dyDescent="0.3">
      <c r="A274" s="29" t="s">
        <v>172</v>
      </c>
      <c r="B274" s="29">
        <v>1006</v>
      </c>
      <c r="C274" s="30">
        <f>SUM(D274:M274)</f>
        <v>10</v>
      </c>
      <c r="D274" s="30">
        <f>D277+D278+D279+D280+D281+D282+D283+D284+D285+D286+D287+D288</f>
        <v>0</v>
      </c>
      <c r="E274" s="30">
        <f t="shared" ref="E274:M274" si="42">E277+E278+E279+E280+E281+E282+E283+E284+E285+E286+E287+E288</f>
        <v>0</v>
      </c>
      <c r="F274" s="30">
        <f t="shared" si="42"/>
        <v>1</v>
      </c>
      <c r="G274" s="30">
        <f t="shared" si="42"/>
        <v>0</v>
      </c>
      <c r="H274" s="30">
        <f t="shared" si="42"/>
        <v>1</v>
      </c>
      <c r="I274" s="30">
        <f t="shared" si="42"/>
        <v>2</v>
      </c>
      <c r="J274" s="30">
        <f t="shared" si="42"/>
        <v>2</v>
      </c>
      <c r="K274" s="30">
        <f t="shared" si="42"/>
        <v>1</v>
      </c>
      <c r="L274" s="30">
        <f t="shared" si="42"/>
        <v>3</v>
      </c>
      <c r="M274" s="30">
        <f t="shared" si="42"/>
        <v>0</v>
      </c>
      <c r="N274" s="73" t="b">
        <f t="shared" si="41"/>
        <v>1</v>
      </c>
      <c r="S274" s="4"/>
      <c r="T274" s="4"/>
      <c r="U274" s="4"/>
      <c r="AF274" s="36"/>
      <c r="AG274" s="36"/>
      <c r="AH274" s="36"/>
    </row>
    <row r="275" spans="1:34" ht="18" x14ac:dyDescent="0.3">
      <c r="A275" s="31" t="s">
        <v>227</v>
      </c>
      <c r="B275" s="31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73"/>
      <c r="S275" s="4"/>
      <c r="T275" s="4"/>
      <c r="U275" s="4"/>
      <c r="AF275" s="36"/>
      <c r="AG275" s="36"/>
      <c r="AH275" s="36"/>
    </row>
    <row r="276" spans="1:34" ht="18" x14ac:dyDescent="0.35">
      <c r="A276" s="31" t="s">
        <v>89</v>
      </c>
      <c r="B276" s="32"/>
      <c r="C276" s="70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73"/>
      <c r="S276" s="4"/>
      <c r="T276" s="4"/>
      <c r="U276" s="4"/>
      <c r="AF276" s="36"/>
      <c r="AG276" s="36"/>
      <c r="AH276" s="36"/>
    </row>
    <row r="277" spans="1:34" ht="18" x14ac:dyDescent="0.3">
      <c r="A277" s="29" t="s">
        <v>174</v>
      </c>
      <c r="B277" s="29">
        <v>1007</v>
      </c>
      <c r="C277" s="30">
        <f t="shared" ref="C277:C289" si="43">SUM(D277:M277)</f>
        <v>7</v>
      </c>
      <c r="D277" s="35">
        <v>0</v>
      </c>
      <c r="E277" s="35">
        <v>0</v>
      </c>
      <c r="F277" s="35">
        <v>1</v>
      </c>
      <c r="G277" s="35">
        <v>0</v>
      </c>
      <c r="H277" s="35">
        <v>1</v>
      </c>
      <c r="I277" s="35">
        <v>1</v>
      </c>
      <c r="J277" s="35">
        <v>1</v>
      </c>
      <c r="K277" s="35">
        <v>0</v>
      </c>
      <c r="L277" s="35">
        <v>3</v>
      </c>
      <c r="M277" s="35">
        <v>0</v>
      </c>
      <c r="N277" s="73" t="b">
        <f>AND(C277=C244)</f>
        <v>1</v>
      </c>
      <c r="S277" s="4"/>
      <c r="T277" s="4"/>
      <c r="U277" s="4"/>
      <c r="AF277" s="36"/>
      <c r="AG277" s="36"/>
      <c r="AH277" s="36"/>
    </row>
    <row r="278" spans="1:34" ht="18" x14ac:dyDescent="0.3">
      <c r="A278" s="29" t="s">
        <v>175</v>
      </c>
      <c r="B278" s="29">
        <v>1008</v>
      </c>
      <c r="C278" s="30">
        <f t="shared" si="43"/>
        <v>0</v>
      </c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73" t="b">
        <f t="shared" ref="N278:N289" si="44">AND(C278=C245)</f>
        <v>1</v>
      </c>
      <c r="S278" s="4"/>
      <c r="T278" s="4"/>
      <c r="U278" s="4"/>
      <c r="AF278" s="36"/>
      <c r="AG278" s="36"/>
      <c r="AH278" s="36"/>
    </row>
    <row r="279" spans="1:34" ht="18" x14ac:dyDescent="0.3">
      <c r="A279" s="29" t="s">
        <v>176</v>
      </c>
      <c r="B279" s="29">
        <v>1009</v>
      </c>
      <c r="C279" s="30">
        <f t="shared" si="43"/>
        <v>1</v>
      </c>
      <c r="D279" s="35"/>
      <c r="E279" s="35"/>
      <c r="F279" s="35"/>
      <c r="G279" s="35"/>
      <c r="H279" s="35"/>
      <c r="I279" s="35"/>
      <c r="J279" s="35"/>
      <c r="K279" s="35">
        <v>1</v>
      </c>
      <c r="L279" s="35"/>
      <c r="M279" s="35"/>
      <c r="N279" s="73" t="b">
        <f t="shared" si="44"/>
        <v>1</v>
      </c>
      <c r="S279" s="4"/>
      <c r="T279" s="4"/>
      <c r="U279" s="4"/>
      <c r="AF279" s="36"/>
      <c r="AG279" s="36"/>
      <c r="AH279" s="36"/>
    </row>
    <row r="280" spans="1:34" ht="18" x14ac:dyDescent="0.3">
      <c r="A280" s="29" t="s">
        <v>177</v>
      </c>
      <c r="B280" s="29">
        <v>1010</v>
      </c>
      <c r="C280" s="30">
        <f t="shared" si="43"/>
        <v>0</v>
      </c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73" t="b">
        <f t="shared" si="44"/>
        <v>1</v>
      </c>
      <c r="S280" s="4"/>
      <c r="T280" s="4"/>
      <c r="U280" s="4"/>
      <c r="AF280" s="36"/>
      <c r="AG280" s="36"/>
      <c r="AH280" s="36"/>
    </row>
    <row r="281" spans="1:34" ht="18" x14ac:dyDescent="0.3">
      <c r="A281" s="29" t="s">
        <v>178</v>
      </c>
      <c r="B281" s="29">
        <v>1011</v>
      </c>
      <c r="C281" s="30">
        <f t="shared" si="43"/>
        <v>1</v>
      </c>
      <c r="D281" s="35"/>
      <c r="E281" s="35"/>
      <c r="F281" s="35"/>
      <c r="G281" s="35"/>
      <c r="H281" s="35"/>
      <c r="I281" s="35">
        <v>1</v>
      </c>
      <c r="J281" s="35"/>
      <c r="K281" s="35"/>
      <c r="L281" s="35"/>
      <c r="M281" s="35"/>
      <c r="N281" s="73" t="b">
        <f t="shared" si="44"/>
        <v>1</v>
      </c>
      <c r="S281" s="4"/>
      <c r="T281" s="4"/>
      <c r="U281" s="4"/>
      <c r="AF281" s="36"/>
      <c r="AG281" s="36"/>
      <c r="AH281" s="36"/>
    </row>
    <row r="282" spans="1:34" ht="18" x14ac:dyDescent="0.3">
      <c r="A282" s="29" t="s">
        <v>179</v>
      </c>
      <c r="B282" s="29">
        <v>1012</v>
      </c>
      <c r="C282" s="30">
        <f t="shared" si="43"/>
        <v>0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73" t="b">
        <f t="shared" si="44"/>
        <v>1</v>
      </c>
      <c r="S282" s="4"/>
      <c r="T282" s="4"/>
      <c r="U282" s="4"/>
      <c r="AF282" s="36"/>
      <c r="AG282" s="36"/>
      <c r="AH282" s="36"/>
    </row>
    <row r="283" spans="1:34" ht="18" x14ac:dyDescent="0.3">
      <c r="A283" s="29" t="s">
        <v>180</v>
      </c>
      <c r="B283" s="29">
        <v>1013</v>
      </c>
      <c r="C283" s="30">
        <f t="shared" si="43"/>
        <v>1</v>
      </c>
      <c r="D283" s="35"/>
      <c r="E283" s="35"/>
      <c r="F283" s="35"/>
      <c r="G283" s="35"/>
      <c r="H283" s="35"/>
      <c r="I283" s="35"/>
      <c r="J283" s="35">
        <v>1</v>
      </c>
      <c r="K283" s="35"/>
      <c r="L283" s="35"/>
      <c r="M283" s="35"/>
      <c r="N283" s="73" t="b">
        <f t="shared" si="44"/>
        <v>1</v>
      </c>
      <c r="S283" s="4"/>
      <c r="T283" s="4"/>
      <c r="U283" s="4"/>
      <c r="AF283" s="36"/>
      <c r="AG283" s="36"/>
      <c r="AH283" s="36"/>
    </row>
    <row r="284" spans="1:34" ht="18" x14ac:dyDescent="0.3">
      <c r="A284" s="29" t="s">
        <v>181</v>
      </c>
      <c r="B284" s="29">
        <v>1014</v>
      </c>
      <c r="C284" s="30">
        <f t="shared" si="43"/>
        <v>0</v>
      </c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73" t="b">
        <f t="shared" si="44"/>
        <v>1</v>
      </c>
      <c r="S284" s="4"/>
      <c r="T284" s="4"/>
      <c r="U284" s="4"/>
      <c r="AF284" s="36"/>
      <c r="AG284" s="36"/>
      <c r="AH284" s="36"/>
    </row>
    <row r="285" spans="1:34" ht="18" x14ac:dyDescent="0.3">
      <c r="A285" s="29" t="s">
        <v>182</v>
      </c>
      <c r="B285" s="29">
        <v>1015</v>
      </c>
      <c r="C285" s="30">
        <f t="shared" si="43"/>
        <v>0</v>
      </c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73" t="b">
        <f t="shared" si="44"/>
        <v>1</v>
      </c>
      <c r="S285" s="4"/>
      <c r="T285" s="4"/>
      <c r="U285" s="4"/>
      <c r="AF285" s="36"/>
      <c r="AG285" s="36"/>
      <c r="AH285" s="36"/>
    </row>
    <row r="286" spans="1:34" ht="18" x14ac:dyDescent="0.3">
      <c r="A286" s="29" t="s">
        <v>183</v>
      </c>
      <c r="B286" s="29">
        <v>1016</v>
      </c>
      <c r="C286" s="30">
        <f t="shared" si="43"/>
        <v>0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73" t="b">
        <f t="shared" si="44"/>
        <v>1</v>
      </c>
      <c r="S286" s="4"/>
      <c r="T286" s="4"/>
      <c r="U286" s="4"/>
      <c r="AF286" s="36"/>
      <c r="AG286" s="36"/>
      <c r="AH286" s="36"/>
    </row>
    <row r="287" spans="1:34" ht="18" x14ac:dyDescent="0.3">
      <c r="A287" s="29" t="s">
        <v>184</v>
      </c>
      <c r="B287" s="29">
        <v>1017</v>
      </c>
      <c r="C287" s="30">
        <f t="shared" si="43"/>
        <v>0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73" t="b">
        <f t="shared" si="44"/>
        <v>1</v>
      </c>
      <c r="S287" s="4"/>
      <c r="T287" s="4"/>
      <c r="U287" s="4"/>
      <c r="AF287" s="36"/>
      <c r="AG287" s="36"/>
      <c r="AH287" s="36"/>
    </row>
    <row r="288" spans="1:34" ht="18" x14ac:dyDescent="0.3">
      <c r="A288" s="29" t="s">
        <v>185</v>
      </c>
      <c r="B288" s="29">
        <v>1018</v>
      </c>
      <c r="C288" s="30">
        <f t="shared" si="43"/>
        <v>0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73" t="b">
        <f t="shared" si="44"/>
        <v>1</v>
      </c>
      <c r="S288" s="4"/>
      <c r="T288" s="4"/>
      <c r="U288" s="4"/>
      <c r="AF288" s="36"/>
      <c r="AG288" s="36"/>
      <c r="AH288" s="36"/>
    </row>
    <row r="289" spans="1:34" ht="18" x14ac:dyDescent="0.3">
      <c r="A289" s="29" t="s">
        <v>186</v>
      </c>
      <c r="B289" s="29">
        <v>1019</v>
      </c>
      <c r="C289" s="30">
        <f t="shared" si="43"/>
        <v>4</v>
      </c>
      <c r="D289" s="30">
        <f>D291+D292</f>
        <v>0</v>
      </c>
      <c r="E289" s="30">
        <f t="shared" ref="E289:M289" si="45">E291+E292</f>
        <v>1</v>
      </c>
      <c r="F289" s="30">
        <f t="shared" si="45"/>
        <v>0</v>
      </c>
      <c r="G289" s="30">
        <f t="shared" si="45"/>
        <v>1</v>
      </c>
      <c r="H289" s="30">
        <f t="shared" si="45"/>
        <v>0</v>
      </c>
      <c r="I289" s="30">
        <f t="shared" si="45"/>
        <v>1</v>
      </c>
      <c r="J289" s="30">
        <f t="shared" si="45"/>
        <v>0</v>
      </c>
      <c r="K289" s="30">
        <f t="shared" si="45"/>
        <v>0</v>
      </c>
      <c r="L289" s="30">
        <f t="shared" si="45"/>
        <v>1</v>
      </c>
      <c r="M289" s="30">
        <f t="shared" si="45"/>
        <v>0</v>
      </c>
      <c r="N289" s="73" t="b">
        <f t="shared" si="44"/>
        <v>1</v>
      </c>
      <c r="S289" s="4"/>
      <c r="T289" s="4"/>
      <c r="U289" s="4"/>
      <c r="AF289" s="36"/>
      <c r="AG289" s="36"/>
      <c r="AH289" s="36"/>
    </row>
    <row r="290" spans="1:34" ht="18" x14ac:dyDescent="0.35">
      <c r="A290" s="31" t="s">
        <v>105</v>
      </c>
      <c r="B290" s="34"/>
      <c r="C290" s="72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73"/>
      <c r="S290" s="4"/>
      <c r="T290" s="4"/>
      <c r="U290" s="4"/>
      <c r="AF290" s="36"/>
      <c r="AG290" s="36"/>
      <c r="AH290" s="36"/>
    </row>
    <row r="291" spans="1:34" ht="18" x14ac:dyDescent="0.3">
      <c r="A291" s="29" t="s">
        <v>187</v>
      </c>
      <c r="B291" s="29">
        <v>1020</v>
      </c>
      <c r="C291" s="30">
        <f>SUM(D291:M291)</f>
        <v>4</v>
      </c>
      <c r="D291" s="35"/>
      <c r="E291" s="35">
        <v>1</v>
      </c>
      <c r="F291" s="35"/>
      <c r="G291" s="35">
        <v>1</v>
      </c>
      <c r="H291" s="35"/>
      <c r="I291" s="35">
        <v>1</v>
      </c>
      <c r="J291" s="35"/>
      <c r="K291" s="35"/>
      <c r="L291" s="35">
        <v>1</v>
      </c>
      <c r="M291" s="35"/>
      <c r="N291" s="73" t="b">
        <f>AND(C291=C257)</f>
        <v>1</v>
      </c>
      <c r="S291" s="4"/>
      <c r="T291" s="4"/>
      <c r="U291" s="4"/>
      <c r="AF291" s="36"/>
      <c r="AG291" s="36"/>
      <c r="AH291" s="36"/>
    </row>
    <row r="292" spans="1:34" ht="18" x14ac:dyDescent="0.3">
      <c r="A292" s="29" t="s">
        <v>188</v>
      </c>
      <c r="B292" s="29">
        <v>1021</v>
      </c>
      <c r="C292" s="30">
        <f>SUM(D292:M292)</f>
        <v>0</v>
      </c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73" t="b">
        <f t="shared" ref="N292:N293" si="46">AND(C292=C258)</f>
        <v>1</v>
      </c>
      <c r="S292" s="4"/>
      <c r="T292" s="4"/>
      <c r="U292" s="4"/>
      <c r="AF292" s="36"/>
      <c r="AG292" s="36"/>
      <c r="AH292" s="36"/>
    </row>
    <row r="293" spans="1:34" ht="18" x14ac:dyDescent="0.3">
      <c r="A293" s="29" t="s">
        <v>189</v>
      </c>
      <c r="B293" s="29">
        <v>1022</v>
      </c>
      <c r="C293" s="30">
        <f>SUM(D293:M293)</f>
        <v>6</v>
      </c>
      <c r="D293" s="35"/>
      <c r="E293" s="35"/>
      <c r="F293" s="35">
        <v>1</v>
      </c>
      <c r="G293" s="35">
        <v>1</v>
      </c>
      <c r="H293" s="35">
        <v>1</v>
      </c>
      <c r="I293" s="35"/>
      <c r="J293" s="35">
        <v>2</v>
      </c>
      <c r="K293" s="35"/>
      <c r="L293" s="35"/>
      <c r="M293" s="35">
        <v>1</v>
      </c>
      <c r="N293" s="73" t="b">
        <f t="shared" si="46"/>
        <v>1</v>
      </c>
      <c r="S293" s="4"/>
      <c r="T293" s="4"/>
      <c r="U293" s="4"/>
      <c r="AF293" s="36"/>
      <c r="AG293" s="36"/>
      <c r="AH293" s="36"/>
    </row>
    <row r="294" spans="1:34" ht="23.4" x14ac:dyDescent="0.3">
      <c r="A294" s="49" t="s">
        <v>228</v>
      </c>
    </row>
    <row r="295" spans="1:34" x14ac:dyDescent="0.3">
      <c r="A295" s="137" t="s">
        <v>23</v>
      </c>
      <c r="B295" s="137" t="s">
        <v>3</v>
      </c>
      <c r="C295" s="137" t="s">
        <v>229</v>
      </c>
      <c r="D295" s="137" t="s">
        <v>230</v>
      </c>
      <c r="E295" s="137"/>
      <c r="F295" s="137"/>
      <c r="G295" s="137"/>
      <c r="H295" s="137"/>
      <c r="I295" s="137"/>
      <c r="J295" s="136" t="s">
        <v>418</v>
      </c>
      <c r="K295" s="137" t="s">
        <v>231</v>
      </c>
      <c r="L295" s="137"/>
      <c r="M295" s="137"/>
      <c r="N295" s="137"/>
      <c r="O295" s="137"/>
      <c r="P295" s="137"/>
    </row>
    <row r="296" spans="1:34" ht="58.5" customHeight="1" x14ac:dyDescent="0.3">
      <c r="A296" s="137"/>
      <c r="B296" s="137"/>
      <c r="C296" s="137"/>
      <c r="D296" s="37" t="s">
        <v>232</v>
      </c>
      <c r="E296" s="37" t="s">
        <v>233</v>
      </c>
      <c r="F296" s="37" t="s">
        <v>234</v>
      </c>
      <c r="G296" s="37" t="s">
        <v>235</v>
      </c>
      <c r="H296" s="37" t="s">
        <v>236</v>
      </c>
      <c r="I296" s="37" t="s">
        <v>237</v>
      </c>
      <c r="J296" s="136"/>
      <c r="K296" s="37" t="s">
        <v>232</v>
      </c>
      <c r="L296" s="37" t="s">
        <v>233</v>
      </c>
      <c r="M296" s="37" t="s">
        <v>234</v>
      </c>
      <c r="N296" s="37" t="s">
        <v>235</v>
      </c>
      <c r="O296" s="37" t="s">
        <v>236</v>
      </c>
      <c r="P296" s="37" t="s">
        <v>237</v>
      </c>
      <c r="Q296" s="73"/>
    </row>
    <row r="297" spans="1:34" x14ac:dyDescent="0.3">
      <c r="A297" s="29" t="s">
        <v>5</v>
      </c>
      <c r="B297" s="29" t="s">
        <v>6</v>
      </c>
      <c r="C297" s="28">
        <v>3</v>
      </c>
      <c r="D297" s="28">
        <v>4</v>
      </c>
      <c r="E297" s="28">
        <v>5</v>
      </c>
      <c r="F297" s="28">
        <v>6</v>
      </c>
      <c r="G297" s="28">
        <v>7</v>
      </c>
      <c r="H297" s="28">
        <v>8</v>
      </c>
      <c r="I297" s="28">
        <v>9</v>
      </c>
      <c r="J297" s="28">
        <v>10</v>
      </c>
      <c r="K297" s="28">
        <v>11</v>
      </c>
      <c r="L297" s="28">
        <v>12</v>
      </c>
      <c r="M297" s="28">
        <v>13</v>
      </c>
      <c r="N297" s="28">
        <v>14</v>
      </c>
      <c r="O297" s="28">
        <v>15</v>
      </c>
      <c r="P297" s="28">
        <v>16</v>
      </c>
      <c r="Q297" s="73"/>
    </row>
    <row r="298" spans="1:34" ht="18" x14ac:dyDescent="0.3">
      <c r="A298" s="29" t="s">
        <v>238</v>
      </c>
      <c r="B298" s="29">
        <v>1101</v>
      </c>
      <c r="C298" s="30">
        <f>SUM(D298:I298)</f>
        <v>24</v>
      </c>
      <c r="D298" s="30">
        <f>D300+D305+D319+D323</f>
        <v>0</v>
      </c>
      <c r="E298" s="30">
        <f t="shared" ref="E298:I298" si="47">E300+E305+E319+E323</f>
        <v>1</v>
      </c>
      <c r="F298" s="30">
        <f t="shared" si="47"/>
        <v>1</v>
      </c>
      <c r="G298" s="30">
        <f t="shared" si="47"/>
        <v>2</v>
      </c>
      <c r="H298" s="30">
        <f t="shared" si="47"/>
        <v>5</v>
      </c>
      <c r="I298" s="30">
        <f t="shared" si="47"/>
        <v>15</v>
      </c>
      <c r="J298" s="30">
        <f>SUM(K298:P298)</f>
        <v>12</v>
      </c>
      <c r="K298" s="30">
        <f>K300+K305+K319+K323</f>
        <v>0</v>
      </c>
      <c r="L298" s="30">
        <f t="shared" ref="L298:P298" si="48">L300+L305+L319+L323</f>
        <v>0</v>
      </c>
      <c r="M298" s="30">
        <f t="shared" si="48"/>
        <v>2</v>
      </c>
      <c r="N298" s="30">
        <f t="shared" si="48"/>
        <v>1</v>
      </c>
      <c r="O298" s="30">
        <f t="shared" si="48"/>
        <v>1</v>
      </c>
      <c r="P298" s="30">
        <f t="shared" si="48"/>
        <v>8</v>
      </c>
      <c r="Q298" s="73" t="b">
        <f>AND(C267=C298,C298=J298)</f>
        <v>0</v>
      </c>
    </row>
    <row r="299" spans="1:34" ht="18" x14ac:dyDescent="0.3">
      <c r="A299" s="31" t="s">
        <v>89</v>
      </c>
      <c r="B299" s="34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73"/>
    </row>
    <row r="300" spans="1:34" ht="18" x14ac:dyDescent="0.3">
      <c r="A300" s="29" t="s">
        <v>168</v>
      </c>
      <c r="B300" s="29">
        <v>1102</v>
      </c>
      <c r="C300" s="30">
        <f t="shared" ref="C300:C323" si="49">SUM(D300:I300)</f>
        <v>4</v>
      </c>
      <c r="D300" s="30">
        <f>D302+D303+D304</f>
        <v>0</v>
      </c>
      <c r="E300" s="30">
        <f t="shared" ref="E300:I300" si="50">E302+E303+E304</f>
        <v>0</v>
      </c>
      <c r="F300" s="30">
        <f t="shared" si="50"/>
        <v>0</v>
      </c>
      <c r="G300" s="30">
        <f t="shared" si="50"/>
        <v>0</v>
      </c>
      <c r="H300" s="30">
        <f t="shared" si="50"/>
        <v>0</v>
      </c>
      <c r="I300" s="30">
        <f t="shared" si="50"/>
        <v>4</v>
      </c>
      <c r="J300" s="30">
        <f t="shared" ref="J300:J323" si="51">SUM(K300:P300)</f>
        <v>2</v>
      </c>
      <c r="K300" s="30">
        <f>K302+K303+K304</f>
        <v>0</v>
      </c>
      <c r="L300" s="30">
        <f t="shared" ref="L300:P300" si="52">L302+L303+L304</f>
        <v>0</v>
      </c>
      <c r="M300" s="30">
        <f t="shared" si="52"/>
        <v>0</v>
      </c>
      <c r="N300" s="30">
        <f t="shared" si="52"/>
        <v>0</v>
      </c>
      <c r="O300" s="30">
        <f t="shared" si="52"/>
        <v>0</v>
      </c>
      <c r="P300" s="30">
        <f t="shared" si="52"/>
        <v>2</v>
      </c>
      <c r="Q300" s="73" t="b">
        <f t="shared" ref="Q300:Q305" si="53">AND(C269=C300,C300=J300)</f>
        <v>0</v>
      </c>
    </row>
    <row r="301" spans="1:34" ht="18" x14ac:dyDescent="0.3">
      <c r="A301" s="31" t="s">
        <v>105</v>
      </c>
      <c r="B301" s="34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73"/>
    </row>
    <row r="302" spans="1:34" ht="18" x14ac:dyDescent="0.3">
      <c r="A302" s="29" t="s">
        <v>169</v>
      </c>
      <c r="B302" s="29">
        <v>1103</v>
      </c>
      <c r="C302" s="30">
        <f t="shared" si="49"/>
        <v>1</v>
      </c>
      <c r="D302" s="35"/>
      <c r="E302" s="35"/>
      <c r="F302" s="35"/>
      <c r="G302" s="35"/>
      <c r="H302" s="35"/>
      <c r="I302" s="35">
        <v>1</v>
      </c>
      <c r="J302" s="30">
        <f t="shared" si="51"/>
        <v>1</v>
      </c>
      <c r="K302" s="35"/>
      <c r="L302" s="35"/>
      <c r="M302" s="35"/>
      <c r="N302" s="35"/>
      <c r="O302" s="35"/>
      <c r="P302" s="35">
        <v>1</v>
      </c>
      <c r="Q302" s="73" t="b">
        <f t="shared" si="53"/>
        <v>1</v>
      </c>
    </row>
    <row r="303" spans="1:34" ht="18" x14ac:dyDescent="0.3">
      <c r="A303" s="29" t="s">
        <v>170</v>
      </c>
      <c r="B303" s="29">
        <v>1104</v>
      </c>
      <c r="C303" s="30">
        <f t="shared" si="49"/>
        <v>3</v>
      </c>
      <c r="D303" s="35"/>
      <c r="E303" s="35"/>
      <c r="F303" s="35"/>
      <c r="G303" s="35"/>
      <c r="H303" s="35"/>
      <c r="I303" s="35">
        <v>3</v>
      </c>
      <c r="J303" s="30">
        <f t="shared" si="51"/>
        <v>1</v>
      </c>
      <c r="K303" s="35">
        <v>0</v>
      </c>
      <c r="L303" s="35">
        <v>0</v>
      </c>
      <c r="M303" s="35">
        <v>0</v>
      </c>
      <c r="N303" s="35">
        <v>0</v>
      </c>
      <c r="O303" s="35">
        <v>0</v>
      </c>
      <c r="P303" s="35">
        <v>1</v>
      </c>
      <c r="Q303" s="73" t="b">
        <f>AND(C272=C303,C303&gt;=J303)</f>
        <v>1</v>
      </c>
    </row>
    <row r="304" spans="1:34" ht="18" x14ac:dyDescent="0.3">
      <c r="A304" s="67" t="s">
        <v>171</v>
      </c>
      <c r="B304" s="67">
        <v>1105</v>
      </c>
      <c r="C304" s="71">
        <f t="shared" si="49"/>
        <v>0</v>
      </c>
      <c r="D304" s="71"/>
      <c r="E304" s="71"/>
      <c r="F304" s="71"/>
      <c r="G304" s="71"/>
      <c r="H304" s="71"/>
      <c r="I304" s="71"/>
      <c r="J304" s="71">
        <f t="shared" si="51"/>
        <v>0</v>
      </c>
      <c r="K304" s="71"/>
      <c r="L304" s="71"/>
      <c r="M304" s="71"/>
      <c r="N304" s="71"/>
      <c r="O304" s="71"/>
      <c r="P304" s="71"/>
      <c r="Q304" s="15" t="b">
        <f t="shared" si="53"/>
        <v>1</v>
      </c>
    </row>
    <row r="305" spans="1:17" ht="18" x14ac:dyDescent="0.3">
      <c r="A305" s="29" t="s">
        <v>239</v>
      </c>
      <c r="B305" s="29">
        <v>1106</v>
      </c>
      <c r="C305" s="30">
        <f t="shared" si="49"/>
        <v>10</v>
      </c>
      <c r="D305" s="30">
        <f>D307+D308+D309+D310+D311+D312+D313+D314+D315+D316+D317+D318</f>
        <v>0</v>
      </c>
      <c r="E305" s="30">
        <f t="shared" ref="E305:I305" si="54">E307+E308+E309+E310+E311+E312+E313+E314+E315+E316+E317+E318</f>
        <v>0</v>
      </c>
      <c r="F305" s="30">
        <f t="shared" si="54"/>
        <v>0</v>
      </c>
      <c r="G305" s="30">
        <f t="shared" si="54"/>
        <v>0</v>
      </c>
      <c r="H305" s="30">
        <f t="shared" si="54"/>
        <v>2</v>
      </c>
      <c r="I305" s="30">
        <f t="shared" si="54"/>
        <v>8</v>
      </c>
      <c r="J305" s="30">
        <f t="shared" si="51"/>
        <v>10</v>
      </c>
      <c r="K305" s="30">
        <f>K307+K308+K309+K310+K311+K312+K313+K314+K315+K316+K317+K318</f>
        <v>0</v>
      </c>
      <c r="L305" s="30">
        <f t="shared" ref="L305:P305" si="55">L307+L308+L309+L310+L311+L312+L313+L314+L315+L316+L317+L318</f>
        <v>0</v>
      </c>
      <c r="M305" s="30">
        <f t="shared" si="55"/>
        <v>2</v>
      </c>
      <c r="N305" s="30">
        <f t="shared" si="55"/>
        <v>1</v>
      </c>
      <c r="O305" s="30">
        <f t="shared" si="55"/>
        <v>1</v>
      </c>
      <c r="P305" s="30">
        <f t="shared" si="55"/>
        <v>6</v>
      </c>
      <c r="Q305" s="73" t="b">
        <f t="shared" si="53"/>
        <v>1</v>
      </c>
    </row>
    <row r="306" spans="1:17" ht="18" x14ac:dyDescent="0.3">
      <c r="A306" s="31" t="s">
        <v>89</v>
      </c>
      <c r="B306" s="34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73"/>
    </row>
    <row r="307" spans="1:17" ht="18" x14ac:dyDescent="0.3">
      <c r="A307" s="29" t="s">
        <v>174</v>
      </c>
      <c r="B307" s="29">
        <v>1107</v>
      </c>
      <c r="C307" s="30">
        <f t="shared" si="49"/>
        <v>7</v>
      </c>
      <c r="D307" s="35"/>
      <c r="E307" s="35"/>
      <c r="F307" s="35"/>
      <c r="G307" s="35"/>
      <c r="H307" s="35">
        <v>2</v>
      </c>
      <c r="I307" s="35">
        <v>5</v>
      </c>
      <c r="J307" s="30">
        <f t="shared" si="51"/>
        <v>7</v>
      </c>
      <c r="K307" s="35"/>
      <c r="L307" s="35"/>
      <c r="M307" s="35">
        <v>1</v>
      </c>
      <c r="N307" s="35"/>
      <c r="O307" s="35">
        <v>1</v>
      </c>
      <c r="P307" s="35">
        <v>5</v>
      </c>
      <c r="Q307" s="73" t="b">
        <f>AND(C277=C307,C307=J307)</f>
        <v>1</v>
      </c>
    </row>
    <row r="308" spans="1:17" ht="18" x14ac:dyDescent="0.3">
      <c r="A308" s="29" t="s">
        <v>175</v>
      </c>
      <c r="B308" s="29">
        <v>1108</v>
      </c>
      <c r="C308" s="30">
        <f t="shared" si="49"/>
        <v>0</v>
      </c>
      <c r="D308" s="35"/>
      <c r="E308" s="35"/>
      <c r="F308" s="35"/>
      <c r="G308" s="35"/>
      <c r="H308" s="35"/>
      <c r="I308" s="35"/>
      <c r="J308" s="30">
        <f t="shared" si="51"/>
        <v>0</v>
      </c>
      <c r="K308" s="35"/>
      <c r="L308" s="35"/>
      <c r="M308" s="35"/>
      <c r="N308" s="35"/>
      <c r="O308" s="35"/>
      <c r="P308" s="35"/>
      <c r="Q308" s="73" t="b">
        <f t="shared" ref="Q308:Q318" si="56">AND(C278=C308,C308=J308)</f>
        <v>1</v>
      </c>
    </row>
    <row r="309" spans="1:17" ht="18" x14ac:dyDescent="0.3">
      <c r="A309" s="29" t="s">
        <v>176</v>
      </c>
      <c r="B309" s="29">
        <v>1109</v>
      </c>
      <c r="C309" s="30">
        <f t="shared" si="49"/>
        <v>1</v>
      </c>
      <c r="D309" s="35"/>
      <c r="E309" s="35"/>
      <c r="F309" s="35"/>
      <c r="G309" s="35"/>
      <c r="H309" s="35"/>
      <c r="I309" s="35">
        <v>1</v>
      </c>
      <c r="J309" s="30">
        <f t="shared" si="51"/>
        <v>1</v>
      </c>
      <c r="K309" s="35"/>
      <c r="L309" s="35"/>
      <c r="M309" s="35"/>
      <c r="N309" s="35"/>
      <c r="O309" s="35"/>
      <c r="P309" s="35">
        <v>1</v>
      </c>
      <c r="Q309" s="73" t="b">
        <f t="shared" si="56"/>
        <v>1</v>
      </c>
    </row>
    <row r="310" spans="1:17" ht="18" x14ac:dyDescent="0.3">
      <c r="A310" s="29" t="s">
        <v>177</v>
      </c>
      <c r="B310" s="29">
        <v>1110</v>
      </c>
      <c r="C310" s="30">
        <f t="shared" si="49"/>
        <v>0</v>
      </c>
      <c r="D310" s="35"/>
      <c r="E310" s="35"/>
      <c r="F310" s="35"/>
      <c r="G310" s="35"/>
      <c r="H310" s="35"/>
      <c r="I310" s="35"/>
      <c r="J310" s="30">
        <f t="shared" si="51"/>
        <v>0</v>
      </c>
      <c r="K310" s="35"/>
      <c r="L310" s="35"/>
      <c r="M310" s="35"/>
      <c r="N310" s="35"/>
      <c r="O310" s="35"/>
      <c r="P310" s="35"/>
      <c r="Q310" s="73" t="b">
        <f t="shared" si="56"/>
        <v>1</v>
      </c>
    </row>
    <row r="311" spans="1:17" ht="18" x14ac:dyDescent="0.3">
      <c r="A311" s="29" t="s">
        <v>178</v>
      </c>
      <c r="B311" s="29">
        <v>1111</v>
      </c>
      <c r="C311" s="30">
        <f t="shared" si="49"/>
        <v>1</v>
      </c>
      <c r="D311" s="35"/>
      <c r="E311" s="35"/>
      <c r="F311" s="35"/>
      <c r="G311" s="35"/>
      <c r="H311" s="35"/>
      <c r="I311" s="35">
        <v>1</v>
      </c>
      <c r="J311" s="30">
        <f t="shared" si="51"/>
        <v>1</v>
      </c>
      <c r="K311" s="35"/>
      <c r="L311" s="35"/>
      <c r="M311" s="35">
        <v>1</v>
      </c>
      <c r="N311" s="35"/>
      <c r="O311" s="35"/>
      <c r="P311" s="35"/>
      <c r="Q311" s="73" t="b">
        <f t="shared" si="56"/>
        <v>1</v>
      </c>
    </row>
    <row r="312" spans="1:17" ht="18" x14ac:dyDescent="0.3">
      <c r="A312" s="29" t="s">
        <v>179</v>
      </c>
      <c r="B312" s="29">
        <v>1112</v>
      </c>
      <c r="C312" s="30">
        <f t="shared" si="49"/>
        <v>0</v>
      </c>
      <c r="D312" s="35"/>
      <c r="E312" s="35"/>
      <c r="F312" s="35"/>
      <c r="G312" s="35"/>
      <c r="H312" s="35"/>
      <c r="I312" s="35"/>
      <c r="J312" s="30">
        <f t="shared" si="51"/>
        <v>0</v>
      </c>
      <c r="K312" s="35"/>
      <c r="L312" s="35"/>
      <c r="M312" s="35"/>
      <c r="N312" s="35"/>
      <c r="O312" s="35"/>
      <c r="P312" s="35"/>
      <c r="Q312" s="73" t="b">
        <f t="shared" si="56"/>
        <v>1</v>
      </c>
    </row>
    <row r="313" spans="1:17" ht="18" x14ac:dyDescent="0.3">
      <c r="A313" s="29" t="s">
        <v>180</v>
      </c>
      <c r="B313" s="29">
        <v>1113</v>
      </c>
      <c r="C313" s="30">
        <f t="shared" si="49"/>
        <v>1</v>
      </c>
      <c r="D313" s="35"/>
      <c r="E313" s="35"/>
      <c r="F313" s="35"/>
      <c r="G313" s="35"/>
      <c r="H313" s="35"/>
      <c r="I313" s="35">
        <v>1</v>
      </c>
      <c r="J313" s="30">
        <f t="shared" si="51"/>
        <v>1</v>
      </c>
      <c r="K313" s="35"/>
      <c r="L313" s="35"/>
      <c r="M313" s="35"/>
      <c r="N313" s="35">
        <v>1</v>
      </c>
      <c r="O313" s="35"/>
      <c r="P313" s="35"/>
      <c r="Q313" s="73" t="b">
        <f t="shared" si="56"/>
        <v>1</v>
      </c>
    </row>
    <row r="314" spans="1:17" ht="18" x14ac:dyDescent="0.3">
      <c r="A314" s="29" t="s">
        <v>181</v>
      </c>
      <c r="B314" s="29">
        <v>1114</v>
      </c>
      <c r="C314" s="30">
        <f t="shared" si="49"/>
        <v>0</v>
      </c>
      <c r="D314" s="35"/>
      <c r="E314" s="35"/>
      <c r="F314" s="35"/>
      <c r="G314" s="35"/>
      <c r="H314" s="35"/>
      <c r="I314" s="35"/>
      <c r="J314" s="30">
        <f t="shared" si="51"/>
        <v>0</v>
      </c>
      <c r="K314" s="35"/>
      <c r="L314" s="35"/>
      <c r="M314" s="35"/>
      <c r="N314" s="35"/>
      <c r="O314" s="35"/>
      <c r="P314" s="35"/>
      <c r="Q314" s="73" t="b">
        <f t="shared" si="56"/>
        <v>1</v>
      </c>
    </row>
    <row r="315" spans="1:17" ht="18" x14ac:dyDescent="0.3">
      <c r="A315" s="29" t="s">
        <v>182</v>
      </c>
      <c r="B315" s="29">
        <v>1115</v>
      </c>
      <c r="C315" s="30">
        <f t="shared" si="49"/>
        <v>0</v>
      </c>
      <c r="D315" s="35"/>
      <c r="E315" s="35"/>
      <c r="F315" s="35"/>
      <c r="G315" s="35"/>
      <c r="H315" s="35"/>
      <c r="I315" s="35"/>
      <c r="J315" s="30">
        <f t="shared" si="51"/>
        <v>0</v>
      </c>
      <c r="K315" s="35"/>
      <c r="L315" s="35"/>
      <c r="M315" s="35"/>
      <c r="N315" s="35"/>
      <c r="O315" s="35"/>
      <c r="P315" s="35"/>
      <c r="Q315" s="73" t="b">
        <f t="shared" si="56"/>
        <v>1</v>
      </c>
    </row>
    <row r="316" spans="1:17" ht="18" x14ac:dyDescent="0.3">
      <c r="A316" s="29" t="s">
        <v>183</v>
      </c>
      <c r="B316" s="29">
        <v>1116</v>
      </c>
      <c r="C316" s="30">
        <f t="shared" si="49"/>
        <v>0</v>
      </c>
      <c r="D316" s="35"/>
      <c r="E316" s="35"/>
      <c r="F316" s="35"/>
      <c r="G316" s="35"/>
      <c r="H316" s="35"/>
      <c r="I316" s="35"/>
      <c r="J316" s="30">
        <f t="shared" si="51"/>
        <v>0</v>
      </c>
      <c r="K316" s="35"/>
      <c r="L316" s="35"/>
      <c r="M316" s="35"/>
      <c r="N316" s="35"/>
      <c r="O316" s="35"/>
      <c r="P316" s="35"/>
      <c r="Q316" s="73" t="b">
        <f t="shared" si="56"/>
        <v>1</v>
      </c>
    </row>
    <row r="317" spans="1:17" ht="18" x14ac:dyDescent="0.3">
      <c r="A317" s="29" t="s">
        <v>184</v>
      </c>
      <c r="B317" s="29">
        <v>1117</v>
      </c>
      <c r="C317" s="30">
        <f t="shared" si="49"/>
        <v>0</v>
      </c>
      <c r="D317" s="35"/>
      <c r="E317" s="35"/>
      <c r="F317" s="35"/>
      <c r="G317" s="35"/>
      <c r="H317" s="35"/>
      <c r="I317" s="35"/>
      <c r="J317" s="30">
        <f t="shared" si="51"/>
        <v>0</v>
      </c>
      <c r="K317" s="35"/>
      <c r="L317" s="35"/>
      <c r="M317" s="35"/>
      <c r="N317" s="35"/>
      <c r="O317" s="35"/>
      <c r="P317" s="35"/>
      <c r="Q317" s="73" t="b">
        <f t="shared" si="56"/>
        <v>1</v>
      </c>
    </row>
    <row r="318" spans="1:17" ht="18" x14ac:dyDescent="0.3">
      <c r="A318" s="29" t="s">
        <v>185</v>
      </c>
      <c r="B318" s="29">
        <v>1118</v>
      </c>
      <c r="C318" s="30">
        <f t="shared" si="49"/>
        <v>0</v>
      </c>
      <c r="D318" s="35"/>
      <c r="E318" s="35"/>
      <c r="F318" s="35"/>
      <c r="G318" s="35"/>
      <c r="H318" s="35"/>
      <c r="I318" s="35"/>
      <c r="J318" s="30">
        <f t="shared" si="51"/>
        <v>0</v>
      </c>
      <c r="K318" s="35"/>
      <c r="L318" s="35"/>
      <c r="M318" s="35"/>
      <c r="N318" s="35"/>
      <c r="O318" s="35"/>
      <c r="P318" s="35"/>
      <c r="Q318" s="73" t="b">
        <f t="shared" si="56"/>
        <v>1</v>
      </c>
    </row>
    <row r="319" spans="1:17" ht="18" x14ac:dyDescent="0.3">
      <c r="A319" s="29" t="s">
        <v>186</v>
      </c>
      <c r="B319" s="29">
        <v>1119</v>
      </c>
      <c r="C319" s="30">
        <f t="shared" si="49"/>
        <v>4</v>
      </c>
      <c r="D319" s="30">
        <f>D321+D322</f>
        <v>0</v>
      </c>
      <c r="E319" s="30">
        <f t="shared" ref="E319:I319" si="57">E321+E322</f>
        <v>1</v>
      </c>
      <c r="F319" s="30">
        <f t="shared" si="57"/>
        <v>0</v>
      </c>
      <c r="G319" s="30">
        <f t="shared" si="57"/>
        <v>1</v>
      </c>
      <c r="H319" s="30">
        <f t="shared" si="57"/>
        <v>1</v>
      </c>
      <c r="I319" s="30">
        <f t="shared" si="57"/>
        <v>1</v>
      </c>
      <c r="J319" s="30">
        <f t="shared" si="51"/>
        <v>0</v>
      </c>
      <c r="K319" s="30">
        <f>K321+K322</f>
        <v>0</v>
      </c>
      <c r="L319" s="30">
        <f t="shared" ref="L319:P319" si="58">L321+L322</f>
        <v>0</v>
      </c>
      <c r="M319" s="30">
        <f t="shared" si="58"/>
        <v>0</v>
      </c>
      <c r="N319" s="30">
        <f t="shared" si="58"/>
        <v>0</v>
      </c>
      <c r="O319" s="30">
        <f t="shared" si="58"/>
        <v>0</v>
      </c>
      <c r="P319" s="30">
        <f t="shared" si="58"/>
        <v>0</v>
      </c>
      <c r="Q319" s="73" t="b">
        <f>AND(C289=C319,C319&gt;=J319)</f>
        <v>1</v>
      </c>
    </row>
    <row r="320" spans="1:17" ht="18" x14ac:dyDescent="0.3">
      <c r="A320" s="31" t="s">
        <v>105</v>
      </c>
      <c r="B320" s="34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73" t="b">
        <f t="shared" ref="Q320:Q323" si="59">AND(C290=C320,C320&gt;=J320)</f>
        <v>1</v>
      </c>
    </row>
    <row r="321" spans="1:17" ht="18" x14ac:dyDescent="0.3">
      <c r="A321" s="29" t="s">
        <v>187</v>
      </c>
      <c r="B321" s="29">
        <v>1120</v>
      </c>
      <c r="C321" s="30">
        <f t="shared" si="49"/>
        <v>4</v>
      </c>
      <c r="D321" s="35"/>
      <c r="E321" s="35">
        <v>1</v>
      </c>
      <c r="F321" s="35"/>
      <c r="G321" s="35">
        <v>1</v>
      </c>
      <c r="H321" s="35">
        <v>1</v>
      </c>
      <c r="I321" s="35">
        <v>1</v>
      </c>
      <c r="J321" s="30">
        <f t="shared" si="51"/>
        <v>0</v>
      </c>
      <c r="K321" s="35">
        <v>0</v>
      </c>
      <c r="L321" s="35">
        <v>0</v>
      </c>
      <c r="M321" s="35">
        <v>0</v>
      </c>
      <c r="N321" s="35">
        <v>0</v>
      </c>
      <c r="O321" s="35">
        <v>0</v>
      </c>
      <c r="P321" s="35">
        <v>0</v>
      </c>
      <c r="Q321" s="73" t="b">
        <f t="shared" si="59"/>
        <v>1</v>
      </c>
    </row>
    <row r="322" spans="1:17" ht="18" x14ac:dyDescent="0.3">
      <c r="A322" s="29" t="s">
        <v>188</v>
      </c>
      <c r="B322" s="29">
        <v>1121</v>
      </c>
      <c r="C322" s="30">
        <f t="shared" si="49"/>
        <v>0</v>
      </c>
      <c r="D322" s="35"/>
      <c r="E322" s="35"/>
      <c r="F322" s="35"/>
      <c r="G322" s="35"/>
      <c r="H322" s="35"/>
      <c r="I322" s="35"/>
      <c r="J322" s="30">
        <f t="shared" si="51"/>
        <v>0</v>
      </c>
      <c r="K322" s="35"/>
      <c r="L322" s="35"/>
      <c r="M322" s="35"/>
      <c r="N322" s="35"/>
      <c r="O322" s="35"/>
      <c r="P322" s="35"/>
      <c r="Q322" s="73" t="b">
        <f t="shared" si="59"/>
        <v>1</v>
      </c>
    </row>
    <row r="323" spans="1:17" ht="18" x14ac:dyDescent="0.3">
      <c r="A323" s="29" t="s">
        <v>189</v>
      </c>
      <c r="B323" s="29">
        <v>1122</v>
      </c>
      <c r="C323" s="30">
        <f t="shared" si="49"/>
        <v>6</v>
      </c>
      <c r="D323" s="35"/>
      <c r="E323" s="35"/>
      <c r="F323" s="35">
        <v>1</v>
      </c>
      <c r="G323" s="35">
        <v>1</v>
      </c>
      <c r="H323" s="35">
        <v>2</v>
      </c>
      <c r="I323" s="35">
        <v>2</v>
      </c>
      <c r="J323" s="30">
        <f t="shared" si="51"/>
        <v>0</v>
      </c>
      <c r="K323" s="35">
        <v>0</v>
      </c>
      <c r="L323" s="35">
        <v>0</v>
      </c>
      <c r="M323" s="35">
        <v>0</v>
      </c>
      <c r="N323" s="35">
        <v>0</v>
      </c>
      <c r="O323" s="35">
        <v>0</v>
      </c>
      <c r="P323" s="35">
        <v>0</v>
      </c>
      <c r="Q323" s="73" t="b">
        <f t="shared" si="59"/>
        <v>1</v>
      </c>
    </row>
    <row r="324" spans="1:17" ht="23.4" x14ac:dyDescent="0.3">
      <c r="A324" s="49" t="s">
        <v>240</v>
      </c>
    </row>
    <row r="325" spans="1:17" x14ac:dyDescent="0.3">
      <c r="A325" s="28" t="s">
        <v>23</v>
      </c>
      <c r="B325" s="37" t="s">
        <v>3</v>
      </c>
      <c r="C325" s="37" t="s">
        <v>131</v>
      </c>
      <c r="D325" s="37" t="s">
        <v>241</v>
      </c>
    </row>
    <row r="326" spans="1:17" x14ac:dyDescent="0.3">
      <c r="A326" s="28" t="s">
        <v>5</v>
      </c>
      <c r="B326" s="28" t="s">
        <v>6</v>
      </c>
      <c r="C326" s="28">
        <v>3</v>
      </c>
      <c r="D326" s="28">
        <v>4</v>
      </c>
      <c r="E326" s="73"/>
    </row>
    <row r="327" spans="1:17" ht="18" x14ac:dyDescent="0.3">
      <c r="A327" s="29" t="s">
        <v>242</v>
      </c>
      <c r="B327" s="29">
        <v>1201</v>
      </c>
      <c r="C327" s="30">
        <f>C329+C330+C345+C349</f>
        <v>1</v>
      </c>
      <c r="D327" s="30">
        <f>D329+D330+D345+D349</f>
        <v>1</v>
      </c>
      <c r="E327" s="73" t="b">
        <f>AND(C327&gt;=D327)</f>
        <v>1</v>
      </c>
      <c r="F327" s="4" t="b">
        <f>AND(C327=0,(D205-E205)=0)</f>
        <v>0</v>
      </c>
    </row>
    <row r="328" spans="1:17" ht="18" x14ac:dyDescent="0.3">
      <c r="A328" s="31" t="s">
        <v>89</v>
      </c>
      <c r="B328" s="32"/>
      <c r="C328" s="33"/>
      <c r="D328" s="33"/>
      <c r="E328" s="73"/>
    </row>
    <row r="329" spans="1:17" ht="18" x14ac:dyDescent="0.3">
      <c r="A329" s="29" t="s">
        <v>168</v>
      </c>
      <c r="B329" s="29">
        <v>1202</v>
      </c>
      <c r="C329" s="35">
        <v>0</v>
      </c>
      <c r="D329" s="35">
        <v>0</v>
      </c>
      <c r="E329" s="73" t="b">
        <f t="shared" ref="E329:E351" si="60">AND(C329&gt;=D329)</f>
        <v>1</v>
      </c>
      <c r="F329" s="4" t="b">
        <f t="shared" ref="F329:F351" si="61">AND(C329=0,(D207-E207)=0)</f>
        <v>1</v>
      </c>
    </row>
    <row r="330" spans="1:17" ht="18" x14ac:dyDescent="0.3">
      <c r="A330" s="29" t="s">
        <v>172</v>
      </c>
      <c r="B330" s="29">
        <v>1203</v>
      </c>
      <c r="C330" s="30">
        <f>C333+C334+C335+C336+C337+C338+C339+C340+C341+C342+C343+C344</f>
        <v>1</v>
      </c>
      <c r="D330" s="30">
        <f>D333+D334+D335+D336+D337+D338+D339+D340+D341+D342+D343+D344</f>
        <v>1</v>
      </c>
      <c r="E330" s="73" t="b">
        <f t="shared" si="60"/>
        <v>1</v>
      </c>
      <c r="F330" s="4" t="b">
        <f t="shared" si="61"/>
        <v>0</v>
      </c>
    </row>
    <row r="331" spans="1:17" ht="18" x14ac:dyDescent="0.3">
      <c r="A331" s="31" t="s">
        <v>243</v>
      </c>
      <c r="B331" s="31"/>
      <c r="C331" s="33"/>
      <c r="D331" s="33"/>
      <c r="E331" s="73"/>
    </row>
    <row r="332" spans="1:17" ht="18" x14ac:dyDescent="0.3">
      <c r="A332" s="31" t="s">
        <v>89</v>
      </c>
      <c r="B332" s="32"/>
      <c r="C332" s="33"/>
      <c r="D332" s="33"/>
      <c r="E332" s="73"/>
    </row>
    <row r="333" spans="1:17" ht="18" x14ac:dyDescent="0.3">
      <c r="A333" s="29" t="s">
        <v>174</v>
      </c>
      <c r="B333" s="29">
        <v>1204</v>
      </c>
      <c r="C333" s="35">
        <v>1</v>
      </c>
      <c r="D333" s="35">
        <v>1</v>
      </c>
      <c r="E333" s="73" t="b">
        <f t="shared" si="60"/>
        <v>1</v>
      </c>
      <c r="F333" s="4" t="b">
        <f t="shared" si="61"/>
        <v>0</v>
      </c>
    </row>
    <row r="334" spans="1:17" ht="18" x14ac:dyDescent="0.3">
      <c r="A334" s="29" t="s">
        <v>175</v>
      </c>
      <c r="B334" s="29">
        <v>1205</v>
      </c>
      <c r="C334" s="35"/>
      <c r="D334" s="35"/>
      <c r="E334" s="73" t="b">
        <f t="shared" si="60"/>
        <v>1</v>
      </c>
      <c r="F334" s="4" t="b">
        <f t="shared" si="61"/>
        <v>0</v>
      </c>
    </row>
    <row r="335" spans="1:17" ht="18" x14ac:dyDescent="0.3">
      <c r="A335" s="29" t="s">
        <v>176</v>
      </c>
      <c r="B335" s="29">
        <v>1206</v>
      </c>
      <c r="C335" s="35"/>
      <c r="D335" s="35"/>
      <c r="E335" s="73" t="b">
        <f t="shared" si="60"/>
        <v>1</v>
      </c>
      <c r="F335" s="4" t="b">
        <f t="shared" si="61"/>
        <v>1</v>
      </c>
    </row>
    <row r="336" spans="1:17" ht="18" x14ac:dyDescent="0.3">
      <c r="A336" s="29" t="s">
        <v>177</v>
      </c>
      <c r="B336" s="29">
        <v>1207</v>
      </c>
      <c r="C336" s="35"/>
      <c r="D336" s="35"/>
      <c r="E336" s="73" t="b">
        <f t="shared" si="60"/>
        <v>1</v>
      </c>
      <c r="F336" s="4" t="b">
        <f t="shared" si="61"/>
        <v>1</v>
      </c>
    </row>
    <row r="337" spans="1:6" ht="18" x14ac:dyDescent="0.3">
      <c r="A337" s="29" t="s">
        <v>178</v>
      </c>
      <c r="B337" s="29">
        <v>1208</v>
      </c>
      <c r="C337" s="35"/>
      <c r="D337" s="35"/>
      <c r="E337" s="73" t="b">
        <f t="shared" si="60"/>
        <v>1</v>
      </c>
      <c r="F337" s="4" t="b">
        <f t="shared" si="61"/>
        <v>0</v>
      </c>
    </row>
    <row r="338" spans="1:6" ht="18" x14ac:dyDescent="0.3">
      <c r="A338" s="29" t="s">
        <v>179</v>
      </c>
      <c r="B338" s="29">
        <v>1209</v>
      </c>
      <c r="C338" s="35"/>
      <c r="D338" s="35"/>
      <c r="E338" s="73" t="b">
        <f t="shared" si="60"/>
        <v>1</v>
      </c>
      <c r="F338" s="4" t="b">
        <f t="shared" si="61"/>
        <v>1</v>
      </c>
    </row>
    <row r="339" spans="1:6" ht="18" x14ac:dyDescent="0.3">
      <c r="A339" s="29" t="s">
        <v>180</v>
      </c>
      <c r="B339" s="29">
        <v>1210</v>
      </c>
      <c r="C339" s="35"/>
      <c r="D339" s="35"/>
      <c r="E339" s="73" t="b">
        <f t="shared" si="60"/>
        <v>1</v>
      </c>
      <c r="F339" s="4" t="b">
        <f t="shared" si="61"/>
        <v>1</v>
      </c>
    </row>
    <row r="340" spans="1:6" ht="18" x14ac:dyDescent="0.3">
      <c r="A340" s="29" t="s">
        <v>181</v>
      </c>
      <c r="B340" s="29">
        <v>1211</v>
      </c>
      <c r="C340" s="35"/>
      <c r="D340" s="35"/>
      <c r="E340" s="73" t="b">
        <f t="shared" si="60"/>
        <v>1</v>
      </c>
      <c r="F340" s="4" t="b">
        <f t="shared" si="61"/>
        <v>1</v>
      </c>
    </row>
    <row r="341" spans="1:6" ht="18" x14ac:dyDescent="0.3">
      <c r="A341" s="29" t="s">
        <v>182</v>
      </c>
      <c r="B341" s="29">
        <v>1212</v>
      </c>
      <c r="C341" s="35"/>
      <c r="D341" s="35"/>
      <c r="E341" s="73" t="b">
        <f t="shared" si="60"/>
        <v>1</v>
      </c>
      <c r="F341" s="4" t="b">
        <f t="shared" si="61"/>
        <v>1</v>
      </c>
    </row>
    <row r="342" spans="1:6" ht="18" x14ac:dyDescent="0.3">
      <c r="A342" s="29" t="s">
        <v>183</v>
      </c>
      <c r="B342" s="29">
        <v>1213</v>
      </c>
      <c r="C342" s="35"/>
      <c r="D342" s="35"/>
      <c r="E342" s="73" t="b">
        <f t="shared" si="60"/>
        <v>1</v>
      </c>
      <c r="F342" s="4" t="b">
        <f t="shared" si="61"/>
        <v>1</v>
      </c>
    </row>
    <row r="343" spans="1:6" ht="18" x14ac:dyDescent="0.3">
      <c r="A343" s="29" t="s">
        <v>184</v>
      </c>
      <c r="B343" s="29">
        <v>1214</v>
      </c>
      <c r="C343" s="35"/>
      <c r="D343" s="35"/>
      <c r="E343" s="73" t="b">
        <f t="shared" si="60"/>
        <v>1</v>
      </c>
      <c r="F343" s="4" t="b">
        <f t="shared" si="61"/>
        <v>1</v>
      </c>
    </row>
    <row r="344" spans="1:6" ht="18" x14ac:dyDescent="0.3">
      <c r="A344" s="29" t="s">
        <v>185</v>
      </c>
      <c r="B344" s="29">
        <v>1215</v>
      </c>
      <c r="C344" s="35"/>
      <c r="D344" s="35"/>
      <c r="E344" s="73" t="b">
        <f t="shared" si="60"/>
        <v>1</v>
      </c>
      <c r="F344" s="4" t="b">
        <f t="shared" si="61"/>
        <v>1</v>
      </c>
    </row>
    <row r="345" spans="1:6" ht="18" x14ac:dyDescent="0.3">
      <c r="A345" s="29" t="s">
        <v>186</v>
      </c>
      <c r="B345" s="29">
        <v>1216</v>
      </c>
      <c r="C345" s="30">
        <f>C347+C348</f>
        <v>0</v>
      </c>
      <c r="D345" s="30">
        <f>D347+D348</f>
        <v>0</v>
      </c>
      <c r="E345" s="73" t="b">
        <f t="shared" si="60"/>
        <v>1</v>
      </c>
      <c r="F345" s="4" t="b">
        <f t="shared" si="61"/>
        <v>1</v>
      </c>
    </row>
    <row r="346" spans="1:6" ht="18" x14ac:dyDescent="0.3">
      <c r="A346" s="31" t="s">
        <v>105</v>
      </c>
      <c r="B346" s="34"/>
      <c r="C346" s="33"/>
      <c r="D346" s="33"/>
      <c r="E346" s="73"/>
    </row>
    <row r="347" spans="1:6" ht="18" x14ac:dyDescent="0.3">
      <c r="A347" s="29" t="s">
        <v>187</v>
      </c>
      <c r="B347" s="29">
        <v>1217</v>
      </c>
      <c r="C347" s="35"/>
      <c r="D347" s="35"/>
      <c r="E347" s="73" t="b">
        <f t="shared" si="60"/>
        <v>1</v>
      </c>
      <c r="F347" s="4" t="b">
        <f t="shared" si="61"/>
        <v>1</v>
      </c>
    </row>
    <row r="348" spans="1:6" ht="18" x14ac:dyDescent="0.3">
      <c r="A348" s="29" t="s">
        <v>188</v>
      </c>
      <c r="B348" s="29">
        <v>1218</v>
      </c>
      <c r="C348" s="35"/>
      <c r="D348" s="35"/>
      <c r="E348" s="73" t="b">
        <f t="shared" si="60"/>
        <v>1</v>
      </c>
      <c r="F348" s="4" t="b">
        <f t="shared" si="61"/>
        <v>1</v>
      </c>
    </row>
    <row r="349" spans="1:6" ht="18" x14ac:dyDescent="0.3">
      <c r="A349" s="29" t="s">
        <v>189</v>
      </c>
      <c r="B349" s="29">
        <v>1219</v>
      </c>
      <c r="C349" s="35">
        <v>0</v>
      </c>
      <c r="D349" s="35">
        <v>0</v>
      </c>
      <c r="E349" s="73" t="b">
        <f t="shared" si="60"/>
        <v>1</v>
      </c>
      <c r="F349" s="4" t="b">
        <f t="shared" si="61"/>
        <v>1</v>
      </c>
    </row>
    <row r="350" spans="1:6" ht="18" x14ac:dyDescent="0.3">
      <c r="A350" s="74" t="s">
        <v>244</v>
      </c>
      <c r="B350" s="29">
        <v>1220</v>
      </c>
      <c r="C350" s="71"/>
      <c r="D350" s="71"/>
      <c r="E350" s="73" t="b">
        <f t="shared" si="60"/>
        <v>1</v>
      </c>
      <c r="F350" s="4" t="b">
        <f t="shared" si="61"/>
        <v>1</v>
      </c>
    </row>
    <row r="351" spans="1:6" ht="18" x14ac:dyDescent="0.3">
      <c r="A351" s="29" t="s">
        <v>245</v>
      </c>
      <c r="B351" s="29">
        <v>1221</v>
      </c>
      <c r="C351" s="35"/>
      <c r="D351" s="35"/>
      <c r="E351" s="73" t="b">
        <f t="shared" si="60"/>
        <v>1</v>
      </c>
      <c r="F351" s="4" t="b">
        <f t="shared" si="61"/>
        <v>1</v>
      </c>
    </row>
    <row r="352" spans="1:6" s="49" customFormat="1" ht="24" thickBot="1" x14ac:dyDescent="0.35">
      <c r="A352" s="49" t="s">
        <v>246</v>
      </c>
    </row>
    <row r="353" spans="1:31" s="76" customFormat="1" ht="48.6" thickBot="1" x14ac:dyDescent="0.35">
      <c r="A353" s="59" t="s">
        <v>23</v>
      </c>
      <c r="B353" s="59" t="s">
        <v>3</v>
      </c>
      <c r="C353" s="59" t="s">
        <v>131</v>
      </c>
      <c r="D353" s="59" t="s">
        <v>247</v>
      </c>
      <c r="E353" s="59" t="s">
        <v>248</v>
      </c>
      <c r="F353" s="59" t="s">
        <v>249</v>
      </c>
      <c r="G353" s="59" t="s">
        <v>250</v>
      </c>
      <c r="H353" s="114" t="s">
        <v>417</v>
      </c>
      <c r="I353" s="59" t="s">
        <v>251</v>
      </c>
      <c r="J353" s="59" t="s">
        <v>252</v>
      </c>
      <c r="K353" s="59" t="s">
        <v>253</v>
      </c>
      <c r="L353" s="59" t="s">
        <v>254</v>
      </c>
      <c r="M353" s="59" t="s">
        <v>255</v>
      </c>
      <c r="N353" s="59" t="s">
        <v>256</v>
      </c>
      <c r="O353" s="59" t="s">
        <v>257</v>
      </c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  <c r="AA353" s="75"/>
      <c r="AB353" s="75"/>
      <c r="AC353" s="75"/>
      <c r="AD353" s="75"/>
      <c r="AE353" s="75"/>
    </row>
    <row r="354" spans="1:31" s="76" customFormat="1" ht="15" thickBot="1" x14ac:dyDescent="0.35">
      <c r="A354" s="37" t="s">
        <v>5</v>
      </c>
      <c r="B354" s="37" t="s">
        <v>6</v>
      </c>
      <c r="C354" s="37">
        <v>3</v>
      </c>
      <c r="D354" s="37">
        <v>4</v>
      </c>
      <c r="E354" s="37">
        <v>5</v>
      </c>
      <c r="F354" s="37">
        <v>6</v>
      </c>
      <c r="G354" s="37">
        <v>7</v>
      </c>
      <c r="H354" s="37">
        <v>8</v>
      </c>
      <c r="I354" s="37">
        <v>9</v>
      </c>
      <c r="J354" s="37">
        <v>10</v>
      </c>
      <c r="K354" s="37">
        <v>11</v>
      </c>
      <c r="L354" s="37">
        <v>12</v>
      </c>
      <c r="M354" s="37">
        <v>13</v>
      </c>
      <c r="N354" s="37">
        <v>14</v>
      </c>
      <c r="O354" s="37">
        <v>15</v>
      </c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  <c r="AA354" s="75"/>
      <c r="AB354" s="75"/>
      <c r="AC354" s="75"/>
      <c r="AD354" s="75"/>
      <c r="AE354" s="75"/>
    </row>
    <row r="355" spans="1:31" s="76" customFormat="1" ht="18.600000000000001" thickBot="1" x14ac:dyDescent="0.35">
      <c r="A355" s="77" t="s">
        <v>258</v>
      </c>
      <c r="B355" s="37">
        <v>1301</v>
      </c>
      <c r="C355" s="65">
        <v>1</v>
      </c>
      <c r="D355" s="65">
        <v>1</v>
      </c>
      <c r="E355" s="65">
        <v>1</v>
      </c>
      <c r="F355" s="65">
        <v>1</v>
      </c>
      <c r="G355" s="65">
        <v>1</v>
      </c>
      <c r="H355" s="65"/>
      <c r="I355" s="123"/>
      <c r="J355" s="65">
        <v>1</v>
      </c>
      <c r="K355" s="65"/>
      <c r="L355" s="65">
        <v>1</v>
      </c>
      <c r="M355" s="65"/>
      <c r="N355" s="65">
        <v>1</v>
      </c>
      <c r="O355" s="6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75"/>
      <c r="AB355" s="75"/>
      <c r="AC355" s="75"/>
      <c r="AD355" s="75"/>
      <c r="AE355" s="75"/>
    </row>
    <row r="356" spans="1:31" s="76" customFormat="1" ht="18.600000000000001" thickBot="1" x14ac:dyDescent="0.35">
      <c r="A356" s="74" t="s">
        <v>259</v>
      </c>
      <c r="B356" s="37">
        <v>1302</v>
      </c>
      <c r="C356" s="65"/>
      <c r="D356" s="65"/>
      <c r="E356" s="65"/>
      <c r="F356" s="65"/>
      <c r="G356" s="65"/>
      <c r="H356" s="65"/>
      <c r="I356" s="123"/>
      <c r="J356" s="65"/>
      <c r="K356" s="65"/>
      <c r="L356" s="65"/>
      <c r="M356" s="65"/>
      <c r="N356" s="65"/>
      <c r="O356" s="6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75"/>
      <c r="AB356" s="75"/>
      <c r="AC356" s="75"/>
      <c r="AD356" s="75"/>
      <c r="AE356" s="75"/>
    </row>
    <row r="357" spans="1:31" s="75" customFormat="1" x14ac:dyDescent="0.3">
      <c r="A357" s="78"/>
      <c r="B357" s="79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</row>
    <row r="358" spans="1:31" ht="15" customHeight="1" x14ac:dyDescent="0.3">
      <c r="A358" s="133" t="s">
        <v>23</v>
      </c>
      <c r="B358" s="133" t="s">
        <v>3</v>
      </c>
      <c r="C358" s="141" t="s">
        <v>260</v>
      </c>
      <c r="D358" s="142"/>
      <c r="E358" s="142"/>
      <c r="F358" s="142"/>
      <c r="G358" s="142"/>
      <c r="H358" s="142"/>
      <c r="I358" s="142"/>
      <c r="J358" s="143"/>
      <c r="K358" s="139" t="s">
        <v>421</v>
      </c>
    </row>
    <row r="359" spans="1:31" ht="30.75" customHeight="1" x14ac:dyDescent="0.3">
      <c r="A359" s="134"/>
      <c r="B359" s="134"/>
      <c r="C359" s="37" t="s">
        <v>261</v>
      </c>
      <c r="D359" s="37" t="s">
        <v>262</v>
      </c>
      <c r="E359" s="37" t="s">
        <v>263</v>
      </c>
      <c r="F359" s="37" t="s">
        <v>264</v>
      </c>
      <c r="G359" s="37" t="s">
        <v>265</v>
      </c>
      <c r="H359" s="37" t="s">
        <v>266</v>
      </c>
      <c r="I359" s="59" t="s">
        <v>419</v>
      </c>
      <c r="J359" s="59" t="s">
        <v>420</v>
      </c>
      <c r="K359" s="140"/>
      <c r="L359" s="83"/>
    </row>
    <row r="360" spans="1:31" x14ac:dyDescent="0.3">
      <c r="A360" s="59" t="s">
        <v>5</v>
      </c>
      <c r="B360" s="59" t="s">
        <v>6</v>
      </c>
      <c r="C360" s="59">
        <v>16</v>
      </c>
      <c r="D360" s="59">
        <v>17</v>
      </c>
      <c r="E360" s="59">
        <v>18</v>
      </c>
      <c r="F360" s="59">
        <v>19</v>
      </c>
      <c r="G360" s="59">
        <v>20</v>
      </c>
      <c r="H360" s="59">
        <v>21</v>
      </c>
      <c r="I360" s="59">
        <v>22</v>
      </c>
      <c r="J360" s="59">
        <v>23</v>
      </c>
      <c r="K360" s="59">
        <v>24</v>
      </c>
      <c r="L360" s="83"/>
    </row>
    <row r="361" spans="1:31" ht="18" x14ac:dyDescent="0.3">
      <c r="A361" s="74" t="s">
        <v>258</v>
      </c>
      <c r="B361" s="37">
        <v>1301</v>
      </c>
      <c r="C361" s="62"/>
      <c r="D361" s="125"/>
      <c r="E361" s="125"/>
      <c r="F361" s="126"/>
      <c r="G361" s="126"/>
      <c r="H361" s="126"/>
      <c r="I361" s="126"/>
      <c r="J361" s="126"/>
      <c r="K361" s="126"/>
      <c r="L361" s="83"/>
    </row>
    <row r="362" spans="1:31" ht="18" x14ac:dyDescent="0.3">
      <c r="A362" s="74" t="s">
        <v>422</v>
      </c>
      <c r="B362" s="59">
        <v>1302</v>
      </c>
      <c r="C362" s="62"/>
      <c r="D362" s="62"/>
      <c r="E362" s="62"/>
      <c r="F362" s="65"/>
      <c r="G362" s="65"/>
      <c r="H362" s="65"/>
      <c r="I362" s="65"/>
      <c r="J362" s="65"/>
      <c r="K362" s="65"/>
    </row>
    <row r="363" spans="1:31" ht="23.4" x14ac:dyDescent="0.3">
      <c r="A363" s="49" t="s">
        <v>267</v>
      </c>
    </row>
    <row r="364" spans="1:31" s="82" customFormat="1" ht="15.75" customHeight="1" x14ac:dyDescent="0.3">
      <c r="A364" s="136" t="s">
        <v>23</v>
      </c>
      <c r="B364" s="136" t="s">
        <v>3</v>
      </c>
      <c r="C364" s="136" t="s">
        <v>268</v>
      </c>
      <c r="D364" s="136" t="s">
        <v>269</v>
      </c>
      <c r="E364" s="136"/>
      <c r="F364" s="136"/>
      <c r="G364" s="136"/>
      <c r="H364" s="136"/>
      <c r="I364" s="136"/>
      <c r="J364" s="136"/>
      <c r="K364" s="136"/>
      <c r="L364" s="4"/>
      <c r="M364" s="4"/>
      <c r="N364" s="4"/>
      <c r="O364" s="4"/>
      <c r="P364" s="81"/>
      <c r="Q364" s="81"/>
      <c r="R364" s="81"/>
    </row>
    <row r="365" spans="1:31" s="82" customFormat="1" ht="89.25" customHeight="1" x14ac:dyDescent="0.3">
      <c r="A365" s="136"/>
      <c r="B365" s="136"/>
      <c r="C365" s="136"/>
      <c r="D365" s="26" t="s">
        <v>270</v>
      </c>
      <c r="E365" s="26" t="s">
        <v>271</v>
      </c>
      <c r="F365" s="37" t="s">
        <v>272</v>
      </c>
      <c r="G365" s="37" t="s">
        <v>273</v>
      </c>
      <c r="H365" s="37" t="s">
        <v>274</v>
      </c>
      <c r="I365" s="37" t="s">
        <v>275</v>
      </c>
      <c r="J365" s="37" t="s">
        <v>276</v>
      </c>
      <c r="K365" s="37" t="s">
        <v>277</v>
      </c>
      <c r="O365" s="83"/>
      <c r="P365" s="81"/>
      <c r="Q365" s="81"/>
      <c r="R365" s="81"/>
    </row>
    <row r="366" spans="1:31" s="82" customFormat="1" x14ac:dyDescent="0.3">
      <c r="A366" s="26" t="s">
        <v>5</v>
      </c>
      <c r="B366" s="26" t="s">
        <v>6</v>
      </c>
      <c r="C366" s="26">
        <v>3</v>
      </c>
      <c r="D366" s="26">
        <v>4</v>
      </c>
      <c r="E366" s="26">
        <v>5</v>
      </c>
      <c r="F366" s="37">
        <v>6</v>
      </c>
      <c r="G366" s="37">
        <v>7</v>
      </c>
      <c r="H366" s="37">
        <v>8</v>
      </c>
      <c r="I366" s="37">
        <v>9</v>
      </c>
      <c r="J366" s="37">
        <v>10</v>
      </c>
      <c r="K366" s="37">
        <v>11</v>
      </c>
      <c r="O366" s="83"/>
      <c r="P366" s="81"/>
      <c r="Q366" s="81"/>
      <c r="R366" s="81"/>
    </row>
    <row r="367" spans="1:31" s="82" customFormat="1" ht="18" x14ac:dyDescent="0.3">
      <c r="A367" s="26" t="s">
        <v>278</v>
      </c>
      <c r="B367" s="26">
        <v>1401</v>
      </c>
      <c r="C367" s="62">
        <f>SUM(D367:E367)</f>
        <v>1</v>
      </c>
      <c r="D367" s="62"/>
      <c r="E367" s="65">
        <v>1</v>
      </c>
      <c r="F367" s="65"/>
      <c r="G367" s="65"/>
      <c r="H367" s="62"/>
      <c r="I367" s="65"/>
      <c r="J367" s="65"/>
      <c r="K367" s="65"/>
      <c r="L367" s="82" t="b">
        <f>AND((C355+C356)=C367)</f>
        <v>1</v>
      </c>
      <c r="O367" s="83"/>
      <c r="P367" s="81"/>
      <c r="Q367" s="81"/>
      <c r="R367" s="81"/>
    </row>
    <row r="368" spans="1:31" x14ac:dyDescent="0.3">
      <c r="A368" s="84" t="s">
        <v>279</v>
      </c>
    </row>
    <row r="369" spans="1:4" x14ac:dyDescent="0.3">
      <c r="A369" t="s">
        <v>280</v>
      </c>
    </row>
    <row r="370" spans="1:4" s="49" customFormat="1" ht="23.4" x14ac:dyDescent="0.3">
      <c r="A370" s="49" t="s">
        <v>281</v>
      </c>
    </row>
    <row r="371" spans="1:4" ht="27.6" x14ac:dyDescent="0.3">
      <c r="A371" s="27" t="s">
        <v>282</v>
      </c>
      <c r="B371" s="27" t="s">
        <v>3</v>
      </c>
      <c r="C371" s="26" t="s">
        <v>283</v>
      </c>
      <c r="D371" s="85">
        <v>1</v>
      </c>
    </row>
    <row r="372" spans="1:4" x14ac:dyDescent="0.3">
      <c r="A372" s="27" t="s">
        <v>5</v>
      </c>
      <c r="B372" s="27" t="s">
        <v>6</v>
      </c>
      <c r="C372" s="27">
        <v>3</v>
      </c>
      <c r="D372" s="85">
        <v>2</v>
      </c>
    </row>
    <row r="373" spans="1:4" ht="18" x14ac:dyDescent="0.3">
      <c r="A373" s="29" t="s">
        <v>284</v>
      </c>
      <c r="B373" s="29">
        <v>1501</v>
      </c>
      <c r="C373" s="86">
        <v>1</v>
      </c>
    </row>
    <row r="374" spans="1:4" ht="18" x14ac:dyDescent="0.3">
      <c r="A374" s="29" t="s">
        <v>285</v>
      </c>
      <c r="B374" s="29">
        <v>1502</v>
      </c>
      <c r="C374" s="86">
        <v>1</v>
      </c>
    </row>
    <row r="375" spans="1:4" ht="18" x14ac:dyDescent="0.3">
      <c r="A375" s="29" t="s">
        <v>286</v>
      </c>
      <c r="B375" s="29">
        <v>1503</v>
      </c>
      <c r="C375" s="86">
        <v>1</v>
      </c>
    </row>
    <row r="376" spans="1:4" ht="18" x14ac:dyDescent="0.3">
      <c r="A376" s="29" t="s">
        <v>287</v>
      </c>
      <c r="B376" s="29">
        <v>1504</v>
      </c>
      <c r="C376" s="86">
        <v>2</v>
      </c>
    </row>
    <row r="377" spans="1:4" ht="18" x14ac:dyDescent="0.3">
      <c r="A377" s="29" t="s">
        <v>288</v>
      </c>
      <c r="B377" s="29">
        <v>1505</v>
      </c>
      <c r="C377" s="86">
        <v>1</v>
      </c>
    </row>
    <row r="378" spans="1:4" ht="18" x14ac:dyDescent="0.3">
      <c r="A378" s="29" t="s">
        <v>289</v>
      </c>
      <c r="B378" s="29">
        <v>1506</v>
      </c>
      <c r="C378" s="86">
        <v>1</v>
      </c>
    </row>
    <row r="379" spans="1:4" ht="18" x14ac:dyDescent="0.3">
      <c r="A379" s="29" t="s">
        <v>290</v>
      </c>
      <c r="B379" s="29">
        <v>1507</v>
      </c>
      <c r="C379" s="86">
        <v>2</v>
      </c>
    </row>
    <row r="380" spans="1:4" ht="18" x14ac:dyDescent="0.3">
      <c r="A380" s="29" t="s">
        <v>291</v>
      </c>
      <c r="B380" s="29">
        <v>1508</v>
      </c>
      <c r="C380" s="86">
        <v>1</v>
      </c>
    </row>
    <row r="381" spans="1:4" ht="18" x14ac:dyDescent="0.3">
      <c r="A381" s="29" t="s">
        <v>292</v>
      </c>
      <c r="B381" s="29">
        <v>1509</v>
      </c>
      <c r="C381" s="86">
        <v>1</v>
      </c>
    </row>
    <row r="382" spans="1:4" ht="18" x14ac:dyDescent="0.3">
      <c r="A382" s="29" t="s">
        <v>293</v>
      </c>
      <c r="B382" s="29">
        <v>1510</v>
      </c>
      <c r="C382" s="86">
        <v>2</v>
      </c>
    </row>
    <row r="383" spans="1:4" ht="18" x14ac:dyDescent="0.3">
      <c r="A383" s="29" t="s">
        <v>294</v>
      </c>
      <c r="B383" s="29">
        <v>1511</v>
      </c>
      <c r="C383" s="86">
        <v>1</v>
      </c>
    </row>
    <row r="384" spans="1:4" ht="18" x14ac:dyDescent="0.3">
      <c r="A384" s="29" t="s">
        <v>295</v>
      </c>
      <c r="B384" s="29">
        <v>1512</v>
      </c>
      <c r="C384" s="86">
        <v>2</v>
      </c>
    </row>
    <row r="385" spans="1:10" ht="18" x14ac:dyDescent="0.3">
      <c r="A385" s="29" t="s">
        <v>296</v>
      </c>
      <c r="B385" s="29">
        <v>1513</v>
      </c>
      <c r="C385" s="86">
        <v>2</v>
      </c>
    </row>
    <row r="386" spans="1:10" ht="18" x14ac:dyDescent="0.3">
      <c r="A386" s="29" t="s">
        <v>297</v>
      </c>
      <c r="B386" s="29">
        <v>1514</v>
      </c>
      <c r="C386" s="86">
        <v>1</v>
      </c>
    </row>
    <row r="387" spans="1:10" ht="18" x14ac:dyDescent="0.3">
      <c r="A387" s="29" t="s">
        <v>298</v>
      </c>
      <c r="B387" s="29">
        <v>1515</v>
      </c>
      <c r="C387" s="86">
        <v>2</v>
      </c>
    </row>
    <row r="388" spans="1:10" ht="18" x14ac:dyDescent="0.3">
      <c r="A388" s="29" t="s">
        <v>299</v>
      </c>
      <c r="B388" s="29">
        <v>1516</v>
      </c>
      <c r="C388" s="86">
        <v>1</v>
      </c>
    </row>
    <row r="389" spans="1:10" ht="18" x14ac:dyDescent="0.3">
      <c r="A389" s="29" t="s">
        <v>300</v>
      </c>
      <c r="B389" s="29">
        <v>1517</v>
      </c>
      <c r="C389" s="86">
        <v>1</v>
      </c>
    </row>
    <row r="390" spans="1:10" ht="18" x14ac:dyDescent="0.3">
      <c r="A390" s="29" t="s">
        <v>301</v>
      </c>
      <c r="B390" s="29">
        <v>1518</v>
      </c>
      <c r="C390" s="86">
        <v>1</v>
      </c>
    </row>
    <row r="391" spans="1:10" ht="18" x14ac:dyDescent="0.3">
      <c r="A391" s="29" t="s">
        <v>302</v>
      </c>
      <c r="B391" s="29">
        <v>1519</v>
      </c>
      <c r="C391" s="86">
        <v>2</v>
      </c>
    </row>
    <row r="392" spans="1:10" ht="18" x14ac:dyDescent="0.3">
      <c r="A392" s="29" t="s">
        <v>303</v>
      </c>
      <c r="B392" s="29">
        <v>1520</v>
      </c>
      <c r="C392" s="86">
        <v>2</v>
      </c>
    </row>
    <row r="393" spans="1:10" ht="18" x14ac:dyDescent="0.3">
      <c r="A393" s="29" t="s">
        <v>304</v>
      </c>
      <c r="B393" s="29">
        <v>1521</v>
      </c>
      <c r="C393" s="86">
        <v>2</v>
      </c>
    </row>
    <row r="394" spans="1:10" ht="23.4" x14ac:dyDescent="0.3">
      <c r="A394" s="49" t="s">
        <v>305</v>
      </c>
    </row>
    <row r="395" spans="1:10" ht="44.25" customHeight="1" x14ac:dyDescent="0.3">
      <c r="A395" s="137" t="s">
        <v>23</v>
      </c>
      <c r="B395" s="137" t="s">
        <v>3</v>
      </c>
      <c r="C395" s="137" t="s">
        <v>306</v>
      </c>
      <c r="D395" s="137" t="s">
        <v>307</v>
      </c>
      <c r="E395" s="138" t="s">
        <v>424</v>
      </c>
      <c r="F395" s="138"/>
      <c r="G395" s="138"/>
      <c r="H395" s="138"/>
    </row>
    <row r="396" spans="1:10" ht="28.8" x14ac:dyDescent="0.3">
      <c r="A396" s="137"/>
      <c r="B396" s="137"/>
      <c r="C396" s="137"/>
      <c r="D396" s="137"/>
      <c r="E396" s="37" t="s">
        <v>308</v>
      </c>
      <c r="F396" s="37" t="s">
        <v>423</v>
      </c>
      <c r="G396" s="37" t="s">
        <v>309</v>
      </c>
      <c r="H396" s="37" t="s">
        <v>310</v>
      </c>
    </row>
    <row r="397" spans="1:10" x14ac:dyDescent="0.3">
      <c r="A397" s="37" t="s">
        <v>5</v>
      </c>
      <c r="B397" s="37" t="s">
        <v>6</v>
      </c>
      <c r="C397" s="37">
        <v>3</v>
      </c>
      <c r="D397" s="37">
        <v>4</v>
      </c>
      <c r="E397" s="37">
        <v>5</v>
      </c>
      <c r="F397" s="37">
        <v>6</v>
      </c>
      <c r="G397" s="37">
        <v>7</v>
      </c>
      <c r="H397" s="37">
        <v>8</v>
      </c>
      <c r="I397" s="87" t="b">
        <f>AND(C401&gt;C398)</f>
        <v>1</v>
      </c>
    </row>
    <row r="398" spans="1:10" ht="18" x14ac:dyDescent="0.3">
      <c r="A398" s="29" t="s">
        <v>311</v>
      </c>
      <c r="B398" s="88">
        <v>1601</v>
      </c>
      <c r="C398" s="115">
        <f>E398+F398+G398+H398</f>
        <v>1074</v>
      </c>
      <c r="D398" s="116"/>
      <c r="E398" s="116"/>
      <c r="F398" s="116">
        <v>1074</v>
      </c>
      <c r="G398" s="116"/>
      <c r="H398" s="116"/>
      <c r="I398" s="50" t="b">
        <f>AND(C398&gt;D398)</f>
        <v>1</v>
      </c>
      <c r="J398" s="4" t="b">
        <f>AND(C398&gt;C400)</f>
        <v>1</v>
      </c>
    </row>
    <row r="399" spans="1:10" x14ac:dyDescent="0.3">
      <c r="A399" s="128" t="s">
        <v>312</v>
      </c>
      <c r="B399" s="89"/>
      <c r="C399" s="117"/>
      <c r="D399" s="118"/>
      <c r="E399" s="118"/>
      <c r="F399" s="118"/>
      <c r="G399" s="118"/>
      <c r="H399" s="118"/>
      <c r="I399" s="50"/>
    </row>
    <row r="400" spans="1:10" ht="18" x14ac:dyDescent="0.3">
      <c r="A400" s="29" t="s">
        <v>313</v>
      </c>
      <c r="B400" s="88">
        <v>1602</v>
      </c>
      <c r="C400" s="115">
        <f t="shared" ref="C400:C403" si="62">E400+F400+G400+H400</f>
        <v>409.3</v>
      </c>
      <c r="D400" s="119">
        <v>100.9</v>
      </c>
      <c r="E400" s="119"/>
      <c r="F400" s="119">
        <v>409.3</v>
      </c>
      <c r="G400" s="119"/>
      <c r="H400" s="119"/>
      <c r="I400" s="50" t="b">
        <f t="shared" ref="I400:I403" si="63">AND(C400&gt;D400)</f>
        <v>1</v>
      </c>
    </row>
    <row r="401" spans="1:10" ht="18" x14ac:dyDescent="0.3">
      <c r="A401" s="29" t="s">
        <v>314</v>
      </c>
      <c r="B401" s="88">
        <v>1603</v>
      </c>
      <c r="C401" s="115">
        <f t="shared" si="62"/>
        <v>4215</v>
      </c>
      <c r="D401" s="116"/>
      <c r="E401" s="116"/>
      <c r="F401" s="116">
        <v>4215</v>
      </c>
      <c r="G401" s="116"/>
      <c r="H401" s="116"/>
      <c r="I401" s="50" t="b">
        <f t="shared" si="63"/>
        <v>1</v>
      </c>
      <c r="J401" s="4" t="b">
        <f>AND(C401&gt;C403)</f>
        <v>1</v>
      </c>
    </row>
    <row r="402" spans="1:10" x14ac:dyDescent="0.3">
      <c r="A402" s="31" t="s">
        <v>315</v>
      </c>
      <c r="B402" s="32"/>
      <c r="C402" s="120"/>
      <c r="D402" s="121"/>
      <c r="E402" s="121"/>
      <c r="F402" s="121"/>
      <c r="G402" s="121"/>
      <c r="H402" s="121"/>
      <c r="I402" s="50"/>
    </row>
    <row r="403" spans="1:10" ht="18" x14ac:dyDescent="0.3">
      <c r="A403" s="29" t="s">
        <v>316</v>
      </c>
      <c r="B403" s="88">
        <v>1604</v>
      </c>
      <c r="C403" s="115">
        <f t="shared" si="62"/>
        <v>1462</v>
      </c>
      <c r="D403" s="119"/>
      <c r="E403" s="119"/>
      <c r="F403" s="119">
        <v>1462</v>
      </c>
      <c r="G403" s="119"/>
      <c r="H403" s="119"/>
      <c r="I403" s="50" t="b">
        <f t="shared" si="63"/>
        <v>1</v>
      </c>
    </row>
    <row r="404" spans="1:10" ht="23.4" x14ac:dyDescent="0.3">
      <c r="A404" s="49" t="s">
        <v>317</v>
      </c>
    </row>
    <row r="405" spans="1:10" ht="29.25" customHeight="1" x14ac:dyDescent="0.3">
      <c r="A405" s="37" t="s">
        <v>2</v>
      </c>
      <c r="B405" s="37" t="s">
        <v>3</v>
      </c>
      <c r="C405" s="37" t="s">
        <v>318</v>
      </c>
      <c r="D405" s="85">
        <v>1</v>
      </c>
    </row>
    <row r="406" spans="1:10" x14ac:dyDescent="0.3">
      <c r="A406" s="28" t="s">
        <v>5</v>
      </c>
      <c r="B406" s="28" t="s">
        <v>6</v>
      </c>
      <c r="C406" s="28">
        <v>3</v>
      </c>
      <c r="D406" s="85">
        <v>2</v>
      </c>
    </row>
    <row r="407" spans="1:10" x14ac:dyDescent="0.3">
      <c r="A407" s="31" t="s">
        <v>319</v>
      </c>
      <c r="B407" s="32"/>
      <c r="C407" s="90"/>
    </row>
    <row r="408" spans="1:10" ht="18" x14ac:dyDescent="0.3">
      <c r="A408" s="29" t="s">
        <v>320</v>
      </c>
      <c r="B408" s="29">
        <v>1701</v>
      </c>
      <c r="C408" s="91">
        <v>2</v>
      </c>
    </row>
    <row r="409" spans="1:10" ht="18" x14ac:dyDescent="0.3">
      <c r="A409" s="29" t="s">
        <v>321</v>
      </c>
      <c r="B409" s="29">
        <v>1702</v>
      </c>
      <c r="C409" s="91">
        <v>2</v>
      </c>
    </row>
    <row r="410" spans="1:10" ht="18" x14ac:dyDescent="0.3">
      <c r="A410" s="29" t="s">
        <v>322</v>
      </c>
      <c r="B410" s="29">
        <v>1703</v>
      </c>
      <c r="C410" s="91">
        <v>2</v>
      </c>
    </row>
    <row r="411" spans="1:10" ht="18" x14ac:dyDescent="0.3">
      <c r="A411" s="29" t="s">
        <v>323</v>
      </c>
      <c r="B411" s="29">
        <v>1704</v>
      </c>
      <c r="C411" s="91">
        <v>2</v>
      </c>
    </row>
    <row r="412" spans="1:10" ht="18" x14ac:dyDescent="0.3">
      <c r="A412" s="29" t="s">
        <v>324</v>
      </c>
      <c r="B412" s="29">
        <v>1705</v>
      </c>
      <c r="C412" s="91">
        <v>2</v>
      </c>
    </row>
    <row r="413" spans="1:10" ht="18" x14ac:dyDescent="0.3">
      <c r="A413" s="29" t="s">
        <v>325</v>
      </c>
      <c r="B413" s="29">
        <v>1706</v>
      </c>
      <c r="C413" s="91">
        <v>1</v>
      </c>
    </row>
    <row r="414" spans="1:10" ht="18" x14ac:dyDescent="0.3">
      <c r="A414" s="29" t="s">
        <v>326</v>
      </c>
      <c r="B414" s="29">
        <v>1707</v>
      </c>
      <c r="C414" s="91">
        <v>2</v>
      </c>
    </row>
    <row r="415" spans="1:10" ht="18" x14ac:dyDescent="0.3">
      <c r="A415" s="29" t="s">
        <v>327</v>
      </c>
      <c r="B415" s="29">
        <v>1708</v>
      </c>
      <c r="C415" s="91">
        <v>2</v>
      </c>
    </row>
    <row r="416" spans="1:10" ht="23.4" x14ac:dyDescent="0.3">
      <c r="A416" s="49" t="s">
        <v>328</v>
      </c>
    </row>
    <row r="417" spans="1:6" ht="36" x14ac:dyDescent="0.3">
      <c r="A417" s="59" t="s">
        <v>23</v>
      </c>
      <c r="B417" s="59" t="s">
        <v>3</v>
      </c>
      <c r="C417" s="59" t="s">
        <v>131</v>
      </c>
      <c r="D417" s="59" t="s">
        <v>329</v>
      </c>
    </row>
    <row r="418" spans="1:6" x14ac:dyDescent="0.3">
      <c r="A418" s="59" t="s">
        <v>5</v>
      </c>
      <c r="B418" s="59" t="s">
        <v>6</v>
      </c>
      <c r="C418" s="59">
        <v>3</v>
      </c>
      <c r="D418" s="59">
        <v>4</v>
      </c>
    </row>
    <row r="419" spans="1:6" x14ac:dyDescent="0.3">
      <c r="A419" s="92" t="s">
        <v>330</v>
      </c>
      <c r="B419" s="29">
        <v>1801</v>
      </c>
      <c r="C419" s="129">
        <v>15</v>
      </c>
      <c r="D419" s="129">
        <v>0</v>
      </c>
      <c r="E419" s="4" t="b">
        <f>AND(C419&gt;=(C421+C422))</f>
        <v>1</v>
      </c>
      <c r="F419" s="4" t="b">
        <f>AND(D419&gt;=(D421+D422))</f>
        <v>1</v>
      </c>
    </row>
    <row r="420" spans="1:6" x14ac:dyDescent="0.3">
      <c r="A420" s="93" t="s">
        <v>105</v>
      </c>
      <c r="B420" s="34"/>
      <c r="C420" s="90"/>
      <c r="D420" s="90"/>
      <c r="E420" s="4" t="b">
        <f>AND(C419&gt;=D419)</f>
        <v>1</v>
      </c>
    </row>
    <row r="421" spans="1:6" ht="27.6" x14ac:dyDescent="0.3">
      <c r="A421" s="92" t="s">
        <v>331</v>
      </c>
      <c r="B421" s="29">
        <v>1802</v>
      </c>
      <c r="C421" s="35">
        <v>9</v>
      </c>
      <c r="D421" s="35"/>
      <c r="E421" s="4" t="b">
        <f t="shared" ref="E421:E423" si="64">AND(C420&gt;=D420)</f>
        <v>1</v>
      </c>
    </row>
    <row r="422" spans="1:6" ht="18" x14ac:dyDescent="0.3">
      <c r="A422" s="92" t="s">
        <v>332</v>
      </c>
      <c r="B422" s="29">
        <v>1803</v>
      </c>
      <c r="C422" s="35"/>
      <c r="D422" s="35"/>
      <c r="E422" s="4" t="b">
        <f t="shared" si="64"/>
        <v>1</v>
      </c>
    </row>
    <row r="423" spans="1:6" ht="18" x14ac:dyDescent="0.3">
      <c r="A423" s="92" t="s">
        <v>333</v>
      </c>
      <c r="B423" s="29">
        <v>1804</v>
      </c>
      <c r="C423" s="35">
        <v>9</v>
      </c>
      <c r="D423" s="35"/>
      <c r="E423" s="4" t="b">
        <f t="shared" si="64"/>
        <v>1</v>
      </c>
    </row>
    <row r="424" spans="1:6" ht="18" x14ac:dyDescent="0.3">
      <c r="A424" s="92" t="s">
        <v>334</v>
      </c>
      <c r="B424" s="29">
        <v>1805</v>
      </c>
      <c r="C424" s="35">
        <v>2</v>
      </c>
      <c r="D424" s="30" t="s">
        <v>211</v>
      </c>
    </row>
    <row r="425" spans="1:6" ht="18" x14ac:dyDescent="0.3">
      <c r="A425" s="92" t="s">
        <v>335</v>
      </c>
      <c r="B425" s="29">
        <v>1806</v>
      </c>
      <c r="C425" s="35">
        <v>2</v>
      </c>
      <c r="D425" s="30" t="s">
        <v>211</v>
      </c>
    </row>
    <row r="426" spans="1:6" ht="18" x14ac:dyDescent="0.3">
      <c r="A426" s="92" t="s">
        <v>336</v>
      </c>
      <c r="B426" s="29">
        <v>1807</v>
      </c>
      <c r="C426" s="35"/>
      <c r="D426" s="30" t="s">
        <v>211</v>
      </c>
    </row>
    <row r="427" spans="1:6" ht="18" x14ac:dyDescent="0.3">
      <c r="A427" s="92" t="s">
        <v>337</v>
      </c>
      <c r="B427" s="29">
        <v>1808</v>
      </c>
      <c r="C427" s="35"/>
      <c r="D427" s="30" t="s">
        <v>211</v>
      </c>
    </row>
    <row r="428" spans="1:6" ht="27.6" x14ac:dyDescent="0.3">
      <c r="A428" s="92" t="s">
        <v>338</v>
      </c>
      <c r="B428" s="29">
        <v>1809</v>
      </c>
      <c r="C428" s="35">
        <v>7</v>
      </c>
      <c r="D428" s="30" t="s">
        <v>211</v>
      </c>
    </row>
    <row r="429" spans="1:6" ht="18" x14ac:dyDescent="0.35">
      <c r="A429" s="93" t="s">
        <v>319</v>
      </c>
      <c r="B429" s="32"/>
      <c r="C429" s="33"/>
      <c r="D429" s="70"/>
    </row>
    <row r="430" spans="1:6" ht="18" x14ac:dyDescent="0.3">
      <c r="A430" s="92" t="s">
        <v>339</v>
      </c>
      <c r="B430" s="29">
        <v>1810</v>
      </c>
      <c r="C430" s="35">
        <v>1</v>
      </c>
      <c r="D430" s="30" t="s">
        <v>211</v>
      </c>
    </row>
    <row r="431" spans="1:6" ht="27.6" x14ac:dyDescent="0.3">
      <c r="A431" s="92" t="s">
        <v>340</v>
      </c>
      <c r="B431" s="29">
        <v>1811</v>
      </c>
      <c r="C431" s="35">
        <v>2</v>
      </c>
      <c r="D431" s="30" t="s">
        <v>211</v>
      </c>
    </row>
    <row r="432" spans="1:6" ht="23.4" x14ac:dyDescent="0.3">
      <c r="A432" s="49" t="s">
        <v>341</v>
      </c>
    </row>
    <row r="433" spans="1:5" ht="41.25" customHeight="1" x14ac:dyDescent="0.3">
      <c r="A433" s="59" t="s">
        <v>23</v>
      </c>
      <c r="B433" s="59" t="s">
        <v>3</v>
      </c>
      <c r="C433" s="59" t="s">
        <v>131</v>
      </c>
      <c r="D433" s="59" t="s">
        <v>342</v>
      </c>
    </row>
    <row r="434" spans="1:5" x14ac:dyDescent="0.3">
      <c r="A434" s="59" t="s">
        <v>5</v>
      </c>
      <c r="B434" s="59" t="s">
        <v>6</v>
      </c>
      <c r="C434" s="59">
        <v>3</v>
      </c>
      <c r="D434" s="59">
        <v>4</v>
      </c>
    </row>
    <row r="435" spans="1:5" ht="15.6" x14ac:dyDescent="0.3">
      <c r="A435" s="61" t="s">
        <v>343</v>
      </c>
      <c r="B435" s="61">
        <v>1901</v>
      </c>
      <c r="C435" s="94">
        <f>C437+C442+C443+C444+C445</f>
        <v>0</v>
      </c>
      <c r="D435" s="94">
        <f>D437+D442+D443+D444+D445</f>
        <v>0</v>
      </c>
      <c r="E435" s="4" t="b">
        <f>AND(C435&gt;=D435)</f>
        <v>1</v>
      </c>
    </row>
    <row r="436" spans="1:5" ht="15" customHeight="1" x14ac:dyDescent="0.3">
      <c r="A436" s="95" t="s">
        <v>344</v>
      </c>
      <c r="B436" s="32"/>
      <c r="C436" s="96"/>
      <c r="D436" s="96"/>
    </row>
    <row r="437" spans="1:5" ht="15.75" customHeight="1" x14ac:dyDescent="0.3">
      <c r="A437" s="61" t="s">
        <v>345</v>
      </c>
      <c r="B437" s="61">
        <v>1902</v>
      </c>
      <c r="C437" s="94">
        <f>C439+C440+C441</f>
        <v>0</v>
      </c>
      <c r="D437" s="94">
        <f>D439+D440+D441</f>
        <v>0</v>
      </c>
      <c r="E437" s="4" t="b">
        <f t="shared" ref="E437:E445" si="65">AND(C437&gt;=D437)</f>
        <v>1</v>
      </c>
    </row>
    <row r="438" spans="1:5" ht="15" customHeight="1" x14ac:dyDescent="0.3">
      <c r="A438" s="95" t="s">
        <v>346</v>
      </c>
      <c r="B438" s="32"/>
      <c r="C438" s="96"/>
      <c r="D438" s="96"/>
    </row>
    <row r="439" spans="1:5" ht="15.75" customHeight="1" x14ac:dyDescent="0.3">
      <c r="A439" s="61" t="s">
        <v>347</v>
      </c>
      <c r="B439" s="61">
        <v>1903</v>
      </c>
      <c r="C439" s="97"/>
      <c r="D439" s="97"/>
      <c r="E439" s="4" t="b">
        <f t="shared" si="65"/>
        <v>1</v>
      </c>
    </row>
    <row r="440" spans="1:5" ht="15.6" x14ac:dyDescent="0.3">
      <c r="A440" s="61" t="s">
        <v>348</v>
      </c>
      <c r="B440" s="61">
        <v>1904</v>
      </c>
      <c r="C440" s="97"/>
      <c r="D440" s="97"/>
      <c r="E440" s="4" t="b">
        <f t="shared" si="65"/>
        <v>1</v>
      </c>
    </row>
    <row r="441" spans="1:5" ht="15.6" x14ac:dyDescent="0.3">
      <c r="A441" s="61" t="s">
        <v>349</v>
      </c>
      <c r="B441" s="61">
        <v>1905</v>
      </c>
      <c r="C441" s="97"/>
      <c r="D441" s="97"/>
      <c r="E441" s="4" t="b">
        <f t="shared" si="65"/>
        <v>1</v>
      </c>
    </row>
    <row r="442" spans="1:5" ht="15.6" x14ac:dyDescent="0.3">
      <c r="A442" s="61" t="s">
        <v>350</v>
      </c>
      <c r="B442" s="61">
        <v>1906</v>
      </c>
      <c r="C442" s="97"/>
      <c r="D442" s="97"/>
      <c r="E442" s="4" t="b">
        <f t="shared" si="65"/>
        <v>1</v>
      </c>
    </row>
    <row r="443" spans="1:5" ht="15.6" x14ac:dyDescent="0.3">
      <c r="A443" s="61" t="s">
        <v>351</v>
      </c>
      <c r="B443" s="61">
        <v>1907</v>
      </c>
      <c r="C443" s="97"/>
      <c r="D443" s="97"/>
      <c r="E443" s="4" t="b">
        <f t="shared" si="65"/>
        <v>1</v>
      </c>
    </row>
    <row r="444" spans="1:5" ht="15.6" x14ac:dyDescent="0.3">
      <c r="A444" s="61" t="s">
        <v>352</v>
      </c>
      <c r="B444" s="61">
        <v>1908</v>
      </c>
      <c r="C444" s="97"/>
      <c r="D444" s="97"/>
      <c r="E444" s="4" t="b">
        <f t="shared" si="65"/>
        <v>1</v>
      </c>
    </row>
    <row r="445" spans="1:5" ht="15.6" x14ac:dyDescent="0.3">
      <c r="A445" s="61" t="s">
        <v>353</v>
      </c>
      <c r="B445" s="61">
        <v>1909</v>
      </c>
      <c r="C445" s="97"/>
      <c r="D445" s="97"/>
      <c r="E445" s="4" t="b">
        <f t="shared" si="65"/>
        <v>1</v>
      </c>
    </row>
    <row r="446" spans="1:5" ht="15" customHeight="1" x14ac:dyDescent="0.3">
      <c r="A446" s="95" t="s">
        <v>354</v>
      </c>
      <c r="B446" s="32"/>
      <c r="C446" s="98"/>
      <c r="D446" s="34"/>
    </row>
    <row r="447" spans="1:5" ht="15.75" customHeight="1" x14ac:dyDescent="0.3">
      <c r="A447" s="61" t="s">
        <v>355</v>
      </c>
      <c r="B447" s="61">
        <v>1910</v>
      </c>
      <c r="C447" s="99"/>
      <c r="D447" s="94" t="s">
        <v>211</v>
      </c>
    </row>
    <row r="448" spans="1:5" ht="15.6" x14ac:dyDescent="0.3">
      <c r="A448" s="61" t="s">
        <v>356</v>
      </c>
      <c r="B448" s="61">
        <v>1911</v>
      </c>
      <c r="C448" s="99"/>
      <c r="D448" s="94" t="s">
        <v>211</v>
      </c>
      <c r="E448" s="4" t="b">
        <f>AND(C448=(C447+C435-C452-C458))</f>
        <v>1</v>
      </c>
    </row>
    <row r="449" spans="1:13" s="49" customFormat="1" ht="23.4" x14ac:dyDescent="0.3">
      <c r="A449" s="49" t="s">
        <v>357</v>
      </c>
    </row>
    <row r="450" spans="1:13" ht="36" x14ac:dyDescent="0.3">
      <c r="A450" s="59" t="s">
        <v>23</v>
      </c>
      <c r="B450" s="59" t="s">
        <v>3</v>
      </c>
      <c r="C450" s="59" t="s">
        <v>131</v>
      </c>
      <c r="D450" s="59" t="s">
        <v>358</v>
      </c>
    </row>
    <row r="451" spans="1:13" x14ac:dyDescent="0.3">
      <c r="A451" s="59" t="s">
        <v>5</v>
      </c>
      <c r="B451" s="59" t="s">
        <v>6</v>
      </c>
      <c r="C451" s="59">
        <v>3</v>
      </c>
      <c r="D451" s="59">
        <v>4</v>
      </c>
    </row>
    <row r="452" spans="1:13" ht="15.6" x14ac:dyDescent="0.3">
      <c r="A452" s="29" t="s">
        <v>359</v>
      </c>
      <c r="B452" s="29">
        <v>2001</v>
      </c>
      <c r="C452" s="100">
        <f>C454+C455+C456+C457</f>
        <v>0</v>
      </c>
      <c r="D452" s="100">
        <f>D454+D455+D456+D457</f>
        <v>0</v>
      </c>
      <c r="E452" s="4" t="b">
        <f>AND(C452&gt;=D452)</f>
        <v>1</v>
      </c>
    </row>
    <row r="453" spans="1:13" ht="15.6" x14ac:dyDescent="0.3">
      <c r="A453" s="31" t="s">
        <v>89</v>
      </c>
      <c r="B453" s="34"/>
      <c r="C453" s="101"/>
      <c r="D453" s="101"/>
    </row>
    <row r="454" spans="1:13" ht="15.6" x14ac:dyDescent="0.3">
      <c r="A454" s="29" t="s">
        <v>360</v>
      </c>
      <c r="B454" s="29">
        <v>2002</v>
      </c>
      <c r="C454" s="102"/>
      <c r="D454" s="102"/>
      <c r="E454" s="4" t="b">
        <f t="shared" ref="E454:E458" si="66">AND(C454&gt;=D454)</f>
        <v>1</v>
      </c>
    </row>
    <row r="455" spans="1:13" ht="15.6" x14ac:dyDescent="0.3">
      <c r="A455" s="29" t="s">
        <v>361</v>
      </c>
      <c r="B455" s="29">
        <v>2003</v>
      </c>
      <c r="C455" s="102"/>
      <c r="D455" s="102"/>
      <c r="E455" s="4" t="b">
        <f t="shared" si="66"/>
        <v>1</v>
      </c>
    </row>
    <row r="456" spans="1:13" ht="15.6" x14ac:dyDescent="0.3">
      <c r="A456" s="29" t="s">
        <v>362</v>
      </c>
      <c r="B456" s="29">
        <v>2004</v>
      </c>
      <c r="C456" s="102"/>
      <c r="D456" s="102"/>
      <c r="E456" s="4" t="b">
        <f t="shared" si="66"/>
        <v>1</v>
      </c>
    </row>
    <row r="457" spans="1:13" ht="15.6" x14ac:dyDescent="0.3">
      <c r="A457" s="29" t="s">
        <v>363</v>
      </c>
      <c r="B457" s="29">
        <v>2005</v>
      </c>
      <c r="C457" s="102"/>
      <c r="D457" s="102"/>
      <c r="E457" s="4" t="b">
        <f t="shared" si="66"/>
        <v>1</v>
      </c>
    </row>
    <row r="458" spans="1:13" ht="15.6" x14ac:dyDescent="0.3">
      <c r="A458" s="29" t="s">
        <v>364</v>
      </c>
      <c r="B458" s="29">
        <v>2006</v>
      </c>
      <c r="C458" s="102"/>
      <c r="D458" s="102"/>
      <c r="E458" s="4" t="b">
        <f t="shared" si="66"/>
        <v>1</v>
      </c>
    </row>
    <row r="459" spans="1:13" s="49" customFormat="1" ht="57.75" customHeight="1" x14ac:dyDescent="0.3">
      <c r="A459" s="135" t="s">
        <v>365</v>
      </c>
      <c r="B459" s="135"/>
      <c r="C459" s="135"/>
      <c r="D459" s="135"/>
      <c r="E459" s="135"/>
      <c r="F459" s="135"/>
      <c r="G459" s="135"/>
      <c r="H459" s="135"/>
      <c r="I459" s="135"/>
      <c r="J459" s="135"/>
      <c r="K459" s="135"/>
    </row>
    <row r="460" spans="1:13" x14ac:dyDescent="0.3">
      <c r="A460" s="132" t="s">
        <v>23</v>
      </c>
      <c r="B460" s="59" t="s">
        <v>366</v>
      </c>
      <c r="C460" s="132" t="s">
        <v>367</v>
      </c>
      <c r="D460" s="132"/>
      <c r="E460" s="132" t="s">
        <v>368</v>
      </c>
      <c r="F460" s="132"/>
      <c r="G460" s="132"/>
      <c r="H460" s="132" t="s">
        <v>369</v>
      </c>
      <c r="I460" s="132"/>
      <c r="J460" s="132"/>
      <c r="K460" s="132"/>
      <c r="L460" s="153" t="s">
        <v>414</v>
      </c>
      <c r="M460" s="154"/>
    </row>
    <row r="461" spans="1:13" ht="28.5" customHeight="1" x14ac:dyDescent="0.3">
      <c r="A461" s="132"/>
      <c r="B461" s="133" t="s">
        <v>370</v>
      </c>
      <c r="C461" s="133" t="s">
        <v>371</v>
      </c>
      <c r="D461" s="133" t="s">
        <v>372</v>
      </c>
      <c r="E461" s="132" t="s">
        <v>373</v>
      </c>
      <c r="F461" s="132"/>
      <c r="G461" s="132" t="s">
        <v>374</v>
      </c>
      <c r="H461" s="132" t="s">
        <v>375</v>
      </c>
      <c r="I461" s="132"/>
      <c r="J461" s="132" t="s">
        <v>376</v>
      </c>
      <c r="K461" s="132"/>
      <c r="L461" s="153"/>
      <c r="M461" s="154"/>
    </row>
    <row r="462" spans="1:13" ht="49.5" customHeight="1" x14ac:dyDescent="0.3">
      <c r="A462" s="132"/>
      <c r="B462" s="134"/>
      <c r="C462" s="134"/>
      <c r="D462" s="134"/>
      <c r="E462" s="59" t="s">
        <v>377</v>
      </c>
      <c r="F462" s="103" t="s">
        <v>378</v>
      </c>
      <c r="G462" s="132"/>
      <c r="H462" s="59" t="s">
        <v>379</v>
      </c>
      <c r="I462" s="59" t="s">
        <v>380</v>
      </c>
      <c r="J462" s="59" t="s">
        <v>379</v>
      </c>
      <c r="K462" s="59" t="s">
        <v>380</v>
      </c>
      <c r="L462" s="153"/>
      <c r="M462" s="154"/>
    </row>
    <row r="463" spans="1:13" x14ac:dyDescent="0.3">
      <c r="A463" s="59" t="s">
        <v>5</v>
      </c>
      <c r="B463" s="59" t="s">
        <v>6</v>
      </c>
      <c r="C463" s="59">
        <v>3</v>
      </c>
      <c r="D463" s="59">
        <v>4</v>
      </c>
      <c r="E463" s="59">
        <v>5</v>
      </c>
      <c r="F463" s="59">
        <v>6</v>
      </c>
      <c r="G463" s="59">
        <v>7</v>
      </c>
      <c r="H463" s="59">
        <v>8</v>
      </c>
      <c r="I463" s="59">
        <v>9</v>
      </c>
      <c r="J463" s="59">
        <v>10</v>
      </c>
      <c r="K463" s="59">
        <v>11</v>
      </c>
      <c r="L463" s="111" t="s">
        <v>415</v>
      </c>
      <c r="M463" s="111" t="s">
        <v>416</v>
      </c>
    </row>
    <row r="464" spans="1:13" ht="15.6" x14ac:dyDescent="0.3">
      <c r="A464" s="104" t="s">
        <v>381</v>
      </c>
      <c r="B464" s="61">
        <v>2101</v>
      </c>
      <c r="C464" s="94">
        <f>C467+C472+C476+C477</f>
        <v>14.8</v>
      </c>
      <c r="D464" s="94">
        <f>D467+D472+D476+D477</f>
        <v>0</v>
      </c>
      <c r="E464" s="94">
        <f>H464+I464</f>
        <v>0</v>
      </c>
      <c r="F464" s="105"/>
      <c r="G464" s="94">
        <f>J464+K464</f>
        <v>0</v>
      </c>
      <c r="H464" s="105"/>
      <c r="I464" s="105"/>
      <c r="J464" s="105"/>
      <c r="K464" s="105"/>
      <c r="L464" s="4">
        <f>E464/C464</f>
        <v>0</v>
      </c>
      <c r="M464" s="4" t="e">
        <f>G464/D464</f>
        <v>#DIV/0!</v>
      </c>
    </row>
    <row r="465" spans="1:13" ht="15.6" x14ac:dyDescent="0.3">
      <c r="A465" s="95" t="s">
        <v>382</v>
      </c>
      <c r="B465" s="95"/>
      <c r="C465" s="106"/>
      <c r="D465" s="106"/>
      <c r="E465" s="96"/>
      <c r="F465" s="106"/>
      <c r="G465" s="96"/>
      <c r="H465" s="106"/>
      <c r="I465" s="106"/>
      <c r="J465" s="106"/>
      <c r="K465" s="106"/>
    </row>
    <row r="466" spans="1:13" ht="15.6" x14ac:dyDescent="0.3">
      <c r="A466" s="95" t="s">
        <v>89</v>
      </c>
      <c r="B466" s="32"/>
      <c r="C466" s="106"/>
      <c r="D466" s="106"/>
      <c r="E466" s="96"/>
      <c r="F466" s="106"/>
      <c r="G466" s="96"/>
      <c r="H466" s="106"/>
      <c r="I466" s="106"/>
      <c r="J466" s="106"/>
      <c r="K466" s="106"/>
    </row>
    <row r="467" spans="1:13" ht="15.6" x14ac:dyDescent="0.3">
      <c r="A467" s="61" t="s">
        <v>168</v>
      </c>
      <c r="B467" s="61">
        <v>2102</v>
      </c>
      <c r="C467" s="97">
        <f>C469+C470+C471</f>
        <v>4</v>
      </c>
      <c r="D467" s="97">
        <f>D469+D470+D471</f>
        <v>0</v>
      </c>
      <c r="E467" s="94">
        <f t="shared" ref="E467:E477" si="67">H467+I467</f>
        <v>0</v>
      </c>
      <c r="F467" s="105"/>
      <c r="G467" s="94">
        <f t="shared" ref="G467:G477" si="68">J467+K467</f>
        <v>0</v>
      </c>
      <c r="H467" s="105"/>
      <c r="I467" s="105"/>
      <c r="J467" s="105"/>
      <c r="K467" s="105"/>
      <c r="L467" s="4">
        <f t="shared" ref="L467:L477" si="69">E467/C467</f>
        <v>0</v>
      </c>
      <c r="M467" s="4" t="e">
        <f>G467/D467</f>
        <v>#DIV/0!</v>
      </c>
    </row>
    <row r="468" spans="1:13" ht="15.6" x14ac:dyDescent="0.3">
      <c r="A468" s="95" t="s">
        <v>105</v>
      </c>
      <c r="B468" s="32"/>
      <c r="C468" s="106"/>
      <c r="D468" s="106"/>
      <c r="E468" s="96"/>
      <c r="F468" s="106"/>
      <c r="G468" s="96"/>
      <c r="H468" s="106"/>
      <c r="I468" s="106"/>
      <c r="J468" s="106"/>
      <c r="K468" s="106"/>
    </row>
    <row r="469" spans="1:13" ht="15.6" x14ac:dyDescent="0.3">
      <c r="A469" s="61" t="s">
        <v>169</v>
      </c>
      <c r="B469" s="61">
        <v>2103</v>
      </c>
      <c r="C469" s="97">
        <v>1</v>
      </c>
      <c r="D469" s="97"/>
      <c r="E469" s="94">
        <f t="shared" si="67"/>
        <v>0</v>
      </c>
      <c r="F469" s="105"/>
      <c r="G469" s="107">
        <f t="shared" si="68"/>
        <v>0</v>
      </c>
      <c r="H469" s="105"/>
      <c r="I469" s="105"/>
      <c r="J469" s="105"/>
      <c r="K469" s="105"/>
      <c r="L469" s="4">
        <f t="shared" si="69"/>
        <v>0</v>
      </c>
      <c r="M469" s="4" t="e">
        <f>G469/D469</f>
        <v>#DIV/0!</v>
      </c>
    </row>
    <row r="470" spans="1:13" ht="15.6" x14ac:dyDescent="0.3">
      <c r="A470" s="61" t="s">
        <v>170</v>
      </c>
      <c r="B470" s="61">
        <v>2104</v>
      </c>
      <c r="C470" s="97">
        <v>3</v>
      </c>
      <c r="D470" s="97"/>
      <c r="E470" s="94">
        <f t="shared" si="67"/>
        <v>0</v>
      </c>
      <c r="F470" s="108"/>
      <c r="G470" s="94">
        <f t="shared" si="68"/>
        <v>0</v>
      </c>
      <c r="H470" s="108"/>
      <c r="I470" s="108"/>
      <c r="J470" s="108"/>
      <c r="K470" s="108"/>
      <c r="L470" s="4">
        <f t="shared" si="69"/>
        <v>0</v>
      </c>
      <c r="M470" s="4" t="e">
        <f>G470/D470</f>
        <v>#DIV/0!</v>
      </c>
    </row>
    <row r="471" spans="1:13" ht="15.6" x14ac:dyDescent="0.3">
      <c r="A471" s="112" t="s">
        <v>171</v>
      </c>
      <c r="B471" s="112">
        <v>2105</v>
      </c>
      <c r="C471" s="97"/>
      <c r="D471" s="97"/>
      <c r="E471" s="107">
        <f t="shared" si="67"/>
        <v>0</v>
      </c>
      <c r="F471" s="113"/>
      <c r="G471" s="107">
        <f t="shared" si="68"/>
        <v>0</v>
      </c>
      <c r="H471" s="113"/>
      <c r="I471" s="113"/>
      <c r="J471" s="113"/>
      <c r="K471" s="113"/>
      <c r="L471" s="6" t="e">
        <f t="shared" si="69"/>
        <v>#DIV/0!</v>
      </c>
      <c r="M471" s="6" t="e">
        <f>G471/D471</f>
        <v>#DIV/0!</v>
      </c>
    </row>
    <row r="472" spans="1:13" ht="15.6" x14ac:dyDescent="0.3">
      <c r="A472" s="61" t="s">
        <v>172</v>
      </c>
      <c r="B472" s="61">
        <v>2106</v>
      </c>
      <c r="C472" s="94"/>
      <c r="D472" s="94"/>
      <c r="E472" s="94">
        <f t="shared" si="67"/>
        <v>0</v>
      </c>
      <c r="F472" s="108"/>
      <c r="G472" s="94">
        <f t="shared" si="68"/>
        <v>0</v>
      </c>
      <c r="H472" s="108"/>
      <c r="I472" s="108"/>
      <c r="J472" s="108"/>
      <c r="K472" s="108"/>
      <c r="L472" s="4" t="e">
        <f t="shared" si="69"/>
        <v>#DIV/0!</v>
      </c>
      <c r="M472" s="4" t="e">
        <f>G472/D472</f>
        <v>#DIV/0!</v>
      </c>
    </row>
    <row r="473" spans="1:13" ht="15.6" x14ac:dyDescent="0.3">
      <c r="A473" s="95" t="s">
        <v>105</v>
      </c>
      <c r="B473" s="32"/>
      <c r="C473" s="106"/>
      <c r="D473" s="106"/>
      <c r="E473" s="96"/>
      <c r="F473" s="106"/>
      <c r="G473" s="96"/>
      <c r="H473" s="106"/>
      <c r="I473" s="106"/>
      <c r="J473" s="106"/>
      <c r="K473" s="106"/>
    </row>
    <row r="474" spans="1:13" ht="15.6" x14ac:dyDescent="0.3">
      <c r="A474" s="61" t="s">
        <v>174</v>
      </c>
      <c r="B474" s="61">
        <v>2107</v>
      </c>
      <c r="C474" s="97">
        <v>6.3</v>
      </c>
      <c r="D474" s="97"/>
      <c r="E474" s="94">
        <f t="shared" si="67"/>
        <v>0</v>
      </c>
      <c r="F474" s="105"/>
      <c r="G474" s="94">
        <f t="shared" si="68"/>
        <v>0</v>
      </c>
      <c r="H474" s="105"/>
      <c r="I474" s="105"/>
      <c r="J474" s="105"/>
      <c r="K474" s="105"/>
      <c r="L474" s="4">
        <f t="shared" si="69"/>
        <v>0</v>
      </c>
      <c r="M474" s="4" t="e">
        <f>G474/D474</f>
        <v>#DIV/0!</v>
      </c>
    </row>
    <row r="475" spans="1:13" ht="15.6" x14ac:dyDescent="0.3">
      <c r="A475" s="61" t="s">
        <v>175</v>
      </c>
      <c r="B475" s="61">
        <v>2108</v>
      </c>
      <c r="C475" s="97">
        <v>0</v>
      </c>
      <c r="D475" s="97"/>
      <c r="E475" s="94">
        <f t="shared" si="67"/>
        <v>0</v>
      </c>
      <c r="F475" s="108"/>
      <c r="G475" s="94">
        <f t="shared" si="68"/>
        <v>0</v>
      </c>
      <c r="H475" s="108"/>
      <c r="I475" s="108"/>
      <c r="J475" s="108"/>
      <c r="K475" s="108"/>
      <c r="L475" s="4" t="e">
        <f t="shared" si="69"/>
        <v>#DIV/0!</v>
      </c>
      <c r="M475" s="4" t="e">
        <f>G475/D475</f>
        <v>#DIV/0!</v>
      </c>
    </row>
    <row r="476" spans="1:13" ht="15.6" x14ac:dyDescent="0.3">
      <c r="A476" s="61" t="s">
        <v>383</v>
      </c>
      <c r="B476" s="61">
        <v>2109</v>
      </c>
      <c r="C476" s="97">
        <v>6.5</v>
      </c>
      <c r="D476" s="97"/>
      <c r="E476" s="94">
        <f t="shared" si="67"/>
        <v>0</v>
      </c>
      <c r="F476" s="108"/>
      <c r="G476" s="94">
        <f t="shared" si="68"/>
        <v>0</v>
      </c>
      <c r="H476" s="108"/>
      <c r="I476" s="108"/>
      <c r="J476" s="108"/>
      <c r="K476" s="108"/>
      <c r="L476" s="4">
        <f t="shared" si="69"/>
        <v>0</v>
      </c>
      <c r="M476" s="4" t="e">
        <f>G476/D476</f>
        <v>#DIV/0!</v>
      </c>
    </row>
    <row r="477" spans="1:13" ht="15.6" x14ac:dyDescent="0.3">
      <c r="A477" s="104" t="s">
        <v>384</v>
      </c>
      <c r="B477" s="61">
        <v>2110</v>
      </c>
      <c r="C477" s="97">
        <v>4.3</v>
      </c>
      <c r="D477" s="97"/>
      <c r="E477" s="94">
        <f t="shared" si="67"/>
        <v>0</v>
      </c>
      <c r="F477" s="108"/>
      <c r="G477" s="94">
        <f t="shared" si="68"/>
        <v>0</v>
      </c>
      <c r="H477" s="108"/>
      <c r="I477" s="108"/>
      <c r="J477" s="108"/>
      <c r="K477" s="108"/>
      <c r="L477" s="4">
        <f t="shared" si="69"/>
        <v>0</v>
      </c>
      <c r="M477" s="4" t="e">
        <f>G477/D477</f>
        <v>#DIV/0!</v>
      </c>
    </row>
    <row r="478" spans="1:13" x14ac:dyDescent="0.3">
      <c r="A478" s="84" t="s">
        <v>385</v>
      </c>
      <c r="C478" s="109"/>
      <c r="D478" s="109"/>
      <c r="E478" s="109"/>
      <c r="F478" s="109"/>
      <c r="G478" s="109"/>
      <c r="H478" s="109"/>
      <c r="I478" s="109"/>
      <c r="J478" s="109"/>
      <c r="K478" s="109"/>
    </row>
    <row r="479" spans="1:13" x14ac:dyDescent="0.3">
      <c r="A479" s="84" t="s">
        <v>386</v>
      </c>
    </row>
    <row r="480" spans="1:13" x14ac:dyDescent="0.3">
      <c r="A480" s="84" t="s">
        <v>387</v>
      </c>
    </row>
    <row r="481" spans="1:4" x14ac:dyDescent="0.3">
      <c r="A481" s="84" t="s">
        <v>388</v>
      </c>
    </row>
    <row r="482" spans="1:4" x14ac:dyDescent="0.3">
      <c r="A482" s="84" t="s">
        <v>389</v>
      </c>
    </row>
    <row r="483" spans="1:4" s="49" customFormat="1" ht="23.4" x14ac:dyDescent="0.3">
      <c r="A483" s="49" t="s">
        <v>390</v>
      </c>
    </row>
    <row r="484" spans="1:4" x14ac:dyDescent="0.3">
      <c r="A484" s="28" t="s">
        <v>2</v>
      </c>
      <c r="B484" s="28" t="s">
        <v>3</v>
      </c>
      <c r="C484" s="28" t="s">
        <v>131</v>
      </c>
      <c r="D484" s="73"/>
    </row>
    <row r="485" spans="1:4" x14ac:dyDescent="0.3">
      <c r="A485" s="28" t="s">
        <v>5</v>
      </c>
      <c r="B485" s="28" t="s">
        <v>6</v>
      </c>
      <c r="C485" s="28">
        <v>3</v>
      </c>
      <c r="D485" s="73"/>
    </row>
    <row r="486" spans="1:4" ht="27.6" x14ac:dyDescent="0.3">
      <c r="A486" s="92" t="s">
        <v>391</v>
      </c>
      <c r="B486" s="29">
        <v>2201</v>
      </c>
      <c r="C486" s="100">
        <f>C490+C501</f>
        <v>0</v>
      </c>
      <c r="D486" s="73"/>
    </row>
    <row r="487" spans="1:4" ht="15.6" x14ac:dyDescent="0.3">
      <c r="A487" s="93" t="s">
        <v>392</v>
      </c>
      <c r="B487" s="32"/>
      <c r="C487" s="101"/>
      <c r="D487" s="73"/>
    </row>
    <row r="488" spans="1:4" ht="15.6" x14ac:dyDescent="0.3">
      <c r="A488" s="92" t="s">
        <v>393</v>
      </c>
      <c r="B488" s="29">
        <v>2202</v>
      </c>
      <c r="C488" s="102"/>
      <c r="D488" s="73" t="b">
        <f>AND(C486&gt;C488)</f>
        <v>0</v>
      </c>
    </row>
    <row r="489" spans="1:4" ht="15.6" x14ac:dyDescent="0.3">
      <c r="A489" s="110" t="s">
        <v>394</v>
      </c>
      <c r="B489" s="32"/>
      <c r="C489" s="101"/>
      <c r="D489" s="73"/>
    </row>
    <row r="490" spans="1:4" ht="15.6" x14ac:dyDescent="0.3">
      <c r="A490" s="92" t="s">
        <v>395</v>
      </c>
      <c r="B490" s="29">
        <v>2203</v>
      </c>
      <c r="C490" s="100">
        <f>C505</f>
        <v>0</v>
      </c>
      <c r="D490" s="73" t="b">
        <f>AND(C490&gt;=(C492+C498+C500))</f>
        <v>1</v>
      </c>
    </row>
    <row r="491" spans="1:4" ht="15.6" x14ac:dyDescent="0.3">
      <c r="A491" s="93" t="s">
        <v>105</v>
      </c>
      <c r="B491" s="32"/>
      <c r="C491" s="101"/>
      <c r="D491" s="73"/>
    </row>
    <row r="492" spans="1:4" ht="41.4" x14ac:dyDescent="0.3">
      <c r="A492" s="92" t="s">
        <v>396</v>
      </c>
      <c r="B492" s="29">
        <v>2204</v>
      </c>
      <c r="C492" s="102"/>
      <c r="D492" s="73" t="b">
        <f>AND(C492&gt;=(C494+C495+C496))</f>
        <v>1</v>
      </c>
    </row>
    <row r="493" spans="1:4" ht="15.6" x14ac:dyDescent="0.3">
      <c r="A493" s="93" t="s">
        <v>397</v>
      </c>
      <c r="B493" s="34"/>
      <c r="C493" s="101"/>
      <c r="D493" s="73"/>
    </row>
    <row r="494" spans="1:4" ht="15.6" x14ac:dyDescent="0.3">
      <c r="A494" s="92" t="s">
        <v>398</v>
      </c>
      <c r="B494" s="29">
        <v>2205</v>
      </c>
      <c r="C494" s="102"/>
      <c r="D494" s="73"/>
    </row>
    <row r="495" spans="1:4" ht="15.6" x14ac:dyDescent="0.3">
      <c r="A495" s="92" t="s">
        <v>399</v>
      </c>
      <c r="B495" s="29">
        <v>2206</v>
      </c>
      <c r="C495" s="102"/>
      <c r="D495" s="73"/>
    </row>
    <row r="496" spans="1:4" ht="27.6" x14ac:dyDescent="0.3">
      <c r="A496" s="92" t="s">
        <v>400</v>
      </c>
      <c r="B496" s="29">
        <v>2207</v>
      </c>
      <c r="C496" s="102"/>
      <c r="D496" s="73" t="b">
        <f>AND(C496&gt;=C497)</f>
        <v>1</v>
      </c>
    </row>
    <row r="497" spans="1:4" ht="15.6" x14ac:dyDescent="0.3">
      <c r="A497" s="92" t="s">
        <v>401</v>
      </c>
      <c r="B497" s="29">
        <v>2208</v>
      </c>
      <c r="C497" s="102"/>
      <c r="D497" s="73"/>
    </row>
    <row r="498" spans="1:4" ht="15.6" x14ac:dyDescent="0.3">
      <c r="A498" s="92" t="s">
        <v>402</v>
      </c>
      <c r="B498" s="29">
        <v>2209</v>
      </c>
      <c r="C498" s="102"/>
      <c r="D498" s="73" t="b">
        <f>AND(C498&gt;=C499)</f>
        <v>1</v>
      </c>
    </row>
    <row r="499" spans="1:4" ht="15.6" x14ac:dyDescent="0.3">
      <c r="A499" s="92" t="s">
        <v>403</v>
      </c>
      <c r="B499" s="29">
        <v>2210</v>
      </c>
      <c r="C499" s="102"/>
      <c r="D499" s="73"/>
    </row>
    <row r="500" spans="1:4" ht="27.6" x14ac:dyDescent="0.3">
      <c r="A500" s="92" t="s">
        <v>404</v>
      </c>
      <c r="B500" s="29">
        <v>2211</v>
      </c>
      <c r="C500" s="102"/>
      <c r="D500" s="73"/>
    </row>
    <row r="501" spans="1:4" ht="15.6" x14ac:dyDescent="0.3">
      <c r="A501" s="92" t="s">
        <v>405</v>
      </c>
      <c r="B501" s="29">
        <v>2212</v>
      </c>
      <c r="C501" s="102"/>
      <c r="D501" s="73"/>
    </row>
    <row r="502" spans="1:4" ht="24.75" customHeight="1" x14ac:dyDescent="0.3">
      <c r="A502" s="49" t="s">
        <v>406</v>
      </c>
    </row>
    <row r="503" spans="1:4" x14ac:dyDescent="0.3">
      <c r="A503" s="28" t="s">
        <v>2</v>
      </c>
      <c r="B503" s="28" t="s">
        <v>3</v>
      </c>
      <c r="C503" s="28" t="s">
        <v>131</v>
      </c>
    </row>
    <row r="504" spans="1:4" x14ac:dyDescent="0.3">
      <c r="A504" s="28" t="s">
        <v>5</v>
      </c>
      <c r="B504" s="28" t="s">
        <v>6</v>
      </c>
      <c r="C504" s="28">
        <v>3</v>
      </c>
    </row>
    <row r="505" spans="1:4" ht="15.6" x14ac:dyDescent="0.3">
      <c r="A505" s="29" t="s">
        <v>407</v>
      </c>
      <c r="B505" s="29">
        <v>2301</v>
      </c>
      <c r="C505" s="100">
        <f>C507+C508+C509</f>
        <v>0</v>
      </c>
    </row>
    <row r="506" spans="1:4" ht="15.6" x14ac:dyDescent="0.3">
      <c r="A506" s="29" t="s">
        <v>408</v>
      </c>
      <c r="B506" s="48"/>
      <c r="C506" s="101"/>
    </row>
    <row r="507" spans="1:4" ht="15.6" x14ac:dyDescent="0.3">
      <c r="A507" s="29" t="s">
        <v>409</v>
      </c>
      <c r="B507" s="29">
        <v>2302</v>
      </c>
      <c r="C507" s="102"/>
    </row>
    <row r="508" spans="1:4" ht="15.6" x14ac:dyDescent="0.3">
      <c r="A508" s="29" t="s">
        <v>410</v>
      </c>
      <c r="B508" s="29">
        <v>2303</v>
      </c>
      <c r="C508" s="102"/>
    </row>
    <row r="509" spans="1:4" ht="15.6" x14ac:dyDescent="0.3">
      <c r="A509" s="29" t="s">
        <v>411</v>
      </c>
      <c r="B509" s="29">
        <v>2304</v>
      </c>
      <c r="C509" s="100">
        <f>C511+C512</f>
        <v>0</v>
      </c>
    </row>
    <row r="510" spans="1:4" ht="15.6" x14ac:dyDescent="0.3">
      <c r="A510" s="31" t="s">
        <v>105</v>
      </c>
      <c r="B510" s="32"/>
      <c r="C510" s="101"/>
    </row>
    <row r="511" spans="1:4" ht="15.6" x14ac:dyDescent="0.3">
      <c r="A511" s="29" t="s">
        <v>412</v>
      </c>
      <c r="B511" s="29">
        <v>2305</v>
      </c>
      <c r="C511" s="102"/>
    </row>
    <row r="512" spans="1:4" ht="15.6" x14ac:dyDescent="0.3">
      <c r="A512" s="29" t="s">
        <v>413</v>
      </c>
      <c r="B512" s="29">
        <v>2306</v>
      </c>
      <c r="C512" s="102"/>
    </row>
  </sheetData>
  <sheetProtection algorithmName="SHA-512" hashValue="hmCCug3gSjI18RZEIv42hQJj4HBPvfxH70V2GqhIDfueAys54so+Or45Ca/wNJ1OZDYxixkY0piMeJNxocpnnA==" saltValue="LcxLRnVMkI/W2gpgJ4lr0A==" spinCount="100000" sheet="1" formatCells="0" formatColumns="0" formatRows="0" insertColumns="0" insertRows="0" insertHyperlinks="0" deleteColumns="0" deleteRows="0" sort="0" autoFilter="0" pivotTables="0"/>
  <mergeCells count="72">
    <mergeCell ref="L460:M462"/>
    <mergeCell ref="A31:C31"/>
    <mergeCell ref="A85:H85"/>
    <mergeCell ref="A86:A87"/>
    <mergeCell ref="B86:B87"/>
    <mergeCell ref="C86:C87"/>
    <mergeCell ref="D86:H86"/>
    <mergeCell ref="A184:K184"/>
    <mergeCell ref="A118:H118"/>
    <mergeCell ref="A119:A120"/>
    <mergeCell ref="B119:B120"/>
    <mergeCell ref="C119:C120"/>
    <mergeCell ref="D119:H119"/>
    <mergeCell ref="A151:M151"/>
    <mergeCell ref="A152:A153"/>
    <mergeCell ref="B152:B153"/>
    <mergeCell ref="C152:C153"/>
    <mergeCell ref="D152:H152"/>
    <mergeCell ref="I152:M152"/>
    <mergeCell ref="A185:A186"/>
    <mergeCell ref="B185:B186"/>
    <mergeCell ref="C185:C186"/>
    <mergeCell ref="D185:K185"/>
    <mergeCell ref="G202:I202"/>
    <mergeCell ref="J202:K202"/>
    <mergeCell ref="L202:L203"/>
    <mergeCell ref="M202:M203"/>
    <mergeCell ref="A233:A234"/>
    <mergeCell ref="B233:B234"/>
    <mergeCell ref="C233:C234"/>
    <mergeCell ref="D233:G233"/>
    <mergeCell ref="H233:I233"/>
    <mergeCell ref="A202:A203"/>
    <mergeCell ref="B202:B203"/>
    <mergeCell ref="C202:C203"/>
    <mergeCell ref="D202:E202"/>
    <mergeCell ref="F202:F203"/>
    <mergeCell ref="A264:A265"/>
    <mergeCell ref="B264:B265"/>
    <mergeCell ref="C264:C265"/>
    <mergeCell ref="D264:M264"/>
    <mergeCell ref="A295:A296"/>
    <mergeCell ref="B295:B296"/>
    <mergeCell ref="C295:C296"/>
    <mergeCell ref="D295:I295"/>
    <mergeCell ref="J295:J296"/>
    <mergeCell ref="K295:P295"/>
    <mergeCell ref="A459:K459"/>
    <mergeCell ref="A358:A359"/>
    <mergeCell ref="B358:B359"/>
    <mergeCell ref="A364:A365"/>
    <mergeCell ref="B364:B365"/>
    <mergeCell ref="C364:C365"/>
    <mergeCell ref="D364:K364"/>
    <mergeCell ref="A395:A396"/>
    <mergeCell ref="B395:B396"/>
    <mergeCell ref="C395:C396"/>
    <mergeCell ref="D395:D396"/>
    <mergeCell ref="E395:H395"/>
    <mergeCell ref="K358:K359"/>
    <mergeCell ref="C358:J358"/>
    <mergeCell ref="J461:K461"/>
    <mergeCell ref="A460:A462"/>
    <mergeCell ref="C460:D460"/>
    <mergeCell ref="E460:G460"/>
    <mergeCell ref="H460:K460"/>
    <mergeCell ref="B461:B462"/>
    <mergeCell ref="C461:C462"/>
    <mergeCell ref="D461:D462"/>
    <mergeCell ref="E461:F461"/>
    <mergeCell ref="G461:G462"/>
    <mergeCell ref="H461:I461"/>
  </mergeCells>
  <conditionalFormatting sqref="C155">
    <cfRule type="expression" dxfId="3" priority="4">
      <formula>$C$30=$C$155=$C$188</formula>
    </cfRule>
  </conditionalFormatting>
  <conditionalFormatting sqref="H180:K180">
    <cfRule type="expression" dxfId="2" priority="3" stopIfTrue="1">
      <formula>AND($C$30=$C$155=$C$188)</formula>
    </cfRule>
  </conditionalFormatting>
  <conditionalFormatting sqref="D188 D193 D195 D197 D199">
    <cfRule type="cellIs" dxfId="1" priority="2" stopIfTrue="1" operator="greaterThan">
      <formula>$D$188</formula>
    </cfRule>
  </conditionalFormatting>
  <conditionalFormatting sqref="D191">
    <cfRule type="cellIs" dxfId="0" priority="1" stopIfTrue="1" operator="greaterThan">
      <formula>$D$188</formula>
    </cfRule>
  </conditionalFormatting>
  <dataValidations count="2">
    <dataValidation type="list" allowBlank="1" showInputMessage="1" showErrorMessage="1" sqref="C408:C415 C430:C431" xr:uid="{00000000-0002-0000-0000-000000000000}">
      <formula1>$D$405:$D$406</formula1>
    </dataValidation>
    <dataValidation type="list" allowBlank="1" showInputMessage="1" showErrorMessage="1" sqref="D371:D372 C373:C393" xr:uid="{00000000-0002-0000-0000-000001000000}">
      <formula1>$D$371:$D$372</formula1>
    </dataValidation>
  </dataValidation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user372</cp:lastModifiedBy>
  <cp:lastPrinted>2023-12-29T10:53:10Z</cp:lastPrinted>
  <dcterms:created xsi:type="dcterms:W3CDTF">2023-12-18T18:40:41Z</dcterms:created>
  <dcterms:modified xsi:type="dcterms:W3CDTF">2023-12-29T11:17:34Z</dcterms:modified>
</cp:coreProperties>
</file>